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0" yWindow="60" windowWidth="7500" windowHeight="4245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данные'!$29:$29</definedName>
    <definedName name="_xlnm.Print_Area" localSheetId="1">'Ведомость ресурсов'!$A$1:$N$108</definedName>
    <definedName name="_xlnm.Print_Area" localSheetId="0">'Мои данные'!$A$7:$U$94</definedName>
  </definedNames>
  <calcPr calcId="124519"/>
</workbook>
</file>

<file path=xl/calcChain.xml><?xml version="1.0" encoding="utf-8"?>
<calcChain xmlns="http://schemas.openxmlformats.org/spreadsheetml/2006/main">
  <c r="M34" i="16"/>
  <c r="M32"/>
  <c r="G17" i="8"/>
  <c r="M26" i="16"/>
  <c r="M27"/>
  <c r="M28"/>
  <c r="M29"/>
  <c r="M30"/>
  <c r="M31"/>
  <c r="M33"/>
  <c r="M35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J15"/>
  <c r="G15"/>
  <c r="J13"/>
  <c r="G13"/>
  <c r="J12"/>
  <c r="G12"/>
  <c r="J11"/>
  <c r="G11"/>
  <c r="J21" i="8"/>
  <c r="G21"/>
  <c r="J19"/>
  <c r="G19"/>
  <c r="J18"/>
  <c r="G18"/>
  <c r="J17"/>
  <c r="J14" i="16"/>
  <c r="G14"/>
  <c r="J20" i="8"/>
  <c r="G20"/>
  <c r="A18" i="16"/>
  <c r="M95"/>
  <c r="M87"/>
  <c r="M100"/>
  <c r="M88"/>
  <c r="M91"/>
  <c r="M102"/>
  <c r="M97"/>
  <c r="M89"/>
  <c r="M90"/>
  <c r="M98"/>
  <c r="M94"/>
  <c r="M101"/>
  <c r="M93"/>
  <c r="M96"/>
  <c r="M99"/>
  <c r="M92"/>
</calcChain>
</file>

<file path=xl/comments1.xml><?xml version="1.0" encoding="utf-8"?>
<comments xmlns="http://schemas.openxmlformats.org/spreadsheetml/2006/main">
  <authors>
    <author>Сергей</author>
    <author>&lt;&gt;</author>
    <author>YuKazaeva</author>
    <author>Alex</author>
    <author>onikitina</author>
    <author>Alex Sosedko</author>
  </authors>
  <commentList>
    <comment ref="A4" authorId="0">
      <text>
        <r>
          <rPr>
            <sz val="8"/>
            <color indexed="81"/>
            <rFont val="Tahoma"/>
            <family val="2"/>
            <charset val="204"/>
          </rPr>
          <t xml:space="preserve">   /&lt;Заказчик&gt;/</t>
        </r>
      </text>
    </comment>
    <comment ref="A8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10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11" authorId="0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1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1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8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8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V20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20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2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2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V21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W21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2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B2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&lt;Строка задания НР для рес.расч.&gt;
&lt;Строка задания СП для рес.расч.&gt;</t>
        </r>
      </text>
    </comment>
    <comment ref="C29" authorId="0">
      <text>
        <r>
          <rPr>
            <sz val="8"/>
            <color indexed="81"/>
            <rFont val="Tahoma"/>
            <family val="2"/>
            <charset val="204"/>
          </rPr>
          <t xml:space="preserve"> &lt;Количество всего (физ. объем) по позиции&gt;
&lt;Нормы НР 2001г. по позиции&gt;
&lt;Нормы СП 2001г. по позиции&gt;</t>
        </r>
      </text>
    </comment>
    <comment ref="D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E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F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G2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H2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I2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J2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K2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U2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73" authorId="0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73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H73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I73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J73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K73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U73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A91" authorId="0">
      <text>
        <r>
          <rPr>
            <sz val="8"/>
            <color indexed="81"/>
            <rFont val="Tahoma"/>
            <family val="2"/>
            <charset val="204"/>
          </rPr>
          <t xml:space="preserve"> &lt;Составил&gt;</t>
        </r>
      </text>
    </comment>
    <comment ref="A93" authorId="0">
      <text>
        <r>
          <rPr>
            <sz val="8"/>
            <color indexed="81"/>
            <rFont val="Tahoma"/>
            <family val="2"/>
            <charset val="204"/>
          </rPr>
          <t xml:space="preserve"> &lt;Проверил&gt;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87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87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87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8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87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105" authorId="2">
      <text>
        <r>
          <rPr>
            <sz val="8"/>
            <color indexed="81"/>
            <rFont val="Tahoma"/>
            <family val="2"/>
            <charset val="204"/>
          </rPr>
          <t xml:space="preserve"> &lt;Составил&gt;</t>
        </r>
      </text>
    </comment>
    <comment ref="A107" authorId="2">
      <text>
        <r>
          <rPr>
            <sz val="8"/>
            <color indexed="81"/>
            <rFont val="Tahoma"/>
            <family val="2"/>
            <charset val="204"/>
          </rPr>
          <t xml:space="preserve"> &lt;Проверил&gt;</t>
        </r>
      </text>
    </comment>
  </commentList>
</comments>
</file>

<file path=xl/sharedStrings.xml><?xml version="1.0" encoding="utf-8"?>
<sst xmlns="http://schemas.openxmlformats.org/spreadsheetml/2006/main" count="476" uniqueCount="291">
  <si>
    <t>Код ресурса</t>
  </si>
  <si>
    <t>Всего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</si>
  <si>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</si>
  <si>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</si>
  <si>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</si>
  <si>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</si>
  <si>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</si>
  <si>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</si>
  <si>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</si>
  <si>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</si>
  <si>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</si>
  <si>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</si>
  <si>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</si>
  <si>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</si>
  <si>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</si>
  <si>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</si>
  <si>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</si>
  <si>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</si>
  <si>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Составил:_______________________</t>
  </si>
  <si>
    <t>Проверил:_______________________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</si>
  <si>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</si>
  <si>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</si>
  <si>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</si>
  <si>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</si>
  <si>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</si>
  <si>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</si>
  <si>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</si>
  <si>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</si>
  <si>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</si>
  <si>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</si>
  <si>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</si>
  <si>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</si>
  <si>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</si>
  <si>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</si>
  <si>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</si>
  <si>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(локальный сметный расчет)</t>
  </si>
  <si>
    <t>в т.ч. оборудование</t>
  </si>
  <si>
    <t>монтажных работ</t>
  </si>
  <si>
    <t xml:space="preserve">ЛОКАЛЬНЫЙ РЕСУРСНЫЙ СМЕТНЫЙ РАСЧЕТ </t>
  </si>
  <si>
    <t xml:space="preserve">УТВЕРЖДАЮ </t>
  </si>
  <si>
    <t>СОГЛАСОВАНО</t>
  </si>
  <si>
    <t>___________________//</t>
  </si>
  <si>
    <t>Стройка:г.Катав-Ивановск</t>
  </si>
  <si>
    <t>Объект:Культура</t>
  </si>
  <si>
    <t>на остатки общяя БЛАГОУСТРОЙСТВО ДЦ "Октябрь"</t>
  </si>
  <si>
    <t>ТЕР27-03-008-04
Разборка покрытий и оснований асфальтобетонных
КОЭФ. К ПОЗИЦИИ:
При ремонте и реконструкции зданий и сооружений работы, аналогичные технологическим процессам в новом строительстве ОЗП=1,15; ЭМ=1,25; ЗПМ=1,25; ТЗ=1,15; ТЗМ=1,25
100 м3 конструкций</t>
  </si>
  <si>
    <t>3950,3
_____
702,2</t>
  </si>
  <si>
    <t>2188
_____
389</t>
  </si>
  <si>
    <t>9504
_____
3447</t>
  </si>
  <si>
    <t>Накладные расходы от ФОТ(14119 руб.)</t>
  </si>
  <si>
    <t>121%=142%*0.85</t>
  </si>
  <si>
    <t>Сметная прибыль от ФОТ(14119 руб.)</t>
  </si>
  <si>
    <t>65%=95%*(0.85*0.8)</t>
  </si>
  <si>
    <t>Всего с НР и СП</t>
  </si>
  <si>
    <t/>
  </si>
  <si>
    <t>ТЕР06-01-064-02
Строительство отдельных конструкций емкостных сооружений из бетона песчаного В 15 (М200) устройство лотков между сооружениями при толщине стен до 100 мм
КОЭФ. К ПОЗИЦИИ:
При ремонте и реконструкции зданий и сооружений работы, аналогичные технологическим процессам в новом строительстве ОЗП=1,15; ЭМ=1,25; ЗПМ=1,25; ТЗ=1,15; ТЗМ=1,25
м3</t>
  </si>
  <si>
    <t>192,8
_____
829,45</t>
  </si>
  <si>
    <t>242,83
_____
35,58</t>
  </si>
  <si>
    <t>195
_____
841</t>
  </si>
  <si>
    <t>246
_____
36</t>
  </si>
  <si>
    <t>1730
_____
3654</t>
  </si>
  <si>
    <t>892
_____
319</t>
  </si>
  <si>
    <t>Накладные расходы от ФОТ(2049 руб.)</t>
  </si>
  <si>
    <t>81%=106,5%*(0.9*0.85)</t>
  </si>
  <si>
    <t>Сметная прибыль от ФОТ(2049 руб.)</t>
  </si>
  <si>
    <t>44%=65%*(0.85*0.8)</t>
  </si>
  <si>
    <t>ТЕР27-06-026-01
Розлив битума                 
КОЭФ. К ПОЗИЦИИ:
При ремонте и реконструкции зданий и сооружений работы, аналогичные технологическим процессам в новом строительстве ОЗП=1,15; ЭМ=1,25; ЗПМ=1,25; ТЗ=1,15; ТЗМ=1,25
1 т</t>
  </si>
  <si>
    <t xml:space="preserve">
_____
3326,9</t>
  </si>
  <si>
    <t>51,2
_____
10,8</t>
  </si>
  <si>
    <t xml:space="preserve">
_____
3127</t>
  </si>
  <si>
    <t>48
_____
10</t>
  </si>
  <si>
    <t xml:space="preserve">
_____
9585</t>
  </si>
  <si>
    <t>208
_____
90</t>
  </si>
  <si>
    <t>Накладные расходы от ФОТ(90 руб.)</t>
  </si>
  <si>
    <t>Сметная прибыль от ФОТ(90 руб.)</t>
  </si>
  <si>
    <t>ТЕР27-04-001-01
Устройство подстилающих и выравнивающих слоев осно-ваний из песка
КОЭФ. К ПОЗИЦИИ:
При ремонте и реконструкции зданий и сооружений работы, аналогичные технологическим процессам в новом строительстве ОЗП=1,15; ЭМ=1,25; ЗПМ=1,25; ТЗ=1,15; ТЗМ=1,25
м3 материала основания (в плотном теле)</t>
  </si>
  <si>
    <t>1,83
_____
128,86</t>
  </si>
  <si>
    <t>29,76
_____
2,59</t>
  </si>
  <si>
    <t>172
_____
12113</t>
  </si>
  <si>
    <t>2797
_____
243</t>
  </si>
  <si>
    <t>1526
_____
34642</t>
  </si>
  <si>
    <t>10940
_____
2156</t>
  </si>
  <si>
    <t>Накладные расходы от ФОТ(3682 руб.)</t>
  </si>
  <si>
    <t>Сметная прибыль от ФОТ(3682 руб.)</t>
  </si>
  <si>
    <t>ТЕР27-06-020-01Б
Устройство покрытий толщиной 4 см из горячих асфальтобетонных смесей плотных мелкозернистых тип А, Б, В, плотность каменных материалов 2,5 2,9 т/м3 (типа Б, марка I)
КОЭФ. К ПОЗИЦИИ:
При ремонте и реконструкции зданий и сооружений работы, аналогичные технологическим процессам в новом строительстве ОЗП=1,15; ЭМ=1,25; ЗПМ=1,25; ТЗ=1,15; ТЗМ=1,25
100 м2 покрытия</t>
  </si>
  <si>
    <t>53,6
_____
5221,83</t>
  </si>
  <si>
    <t>313,39
_____
37,7</t>
  </si>
  <si>
    <t>504
_____
49085</t>
  </si>
  <si>
    <t>2946
_____
354</t>
  </si>
  <si>
    <t>4464
_____
192846</t>
  </si>
  <si>
    <t>12453
_____
3139</t>
  </si>
  <si>
    <t>Накладные расходы от ФОТ(7603 руб.)</t>
  </si>
  <si>
    <t>Сметная прибыль от ФОТ(7603 руб.)</t>
  </si>
  <si>
    <t>ТЕР27-06-021-01Б
При изменении толщины по-крытия на 0,5 см добавлять или исключать к расценке 27-06-020-1Б
КОЭФ. К ПОЗИЦИИ:
При ремонте и реконструкции зданий и сооружений работы, аналогичные технологическим процессам в новом строительстве ОЗП=1,15; ЭМ=1,25; ЗПМ=1,25; ТЗ=1,15; ТЗМ=1,25
1000 м2 покрытия</t>
  </si>
  <si>
    <t>1,27
_____
6514,32</t>
  </si>
  <si>
    <t>5
_____
24493</t>
  </si>
  <si>
    <t>42
_____
96180</t>
  </si>
  <si>
    <t>Накладные расходы от ФОТ(42 руб.)</t>
  </si>
  <si>
    <t>Сметная прибыль от ФОТ(42 руб.)</t>
  </si>
  <si>
    <t>ТЕР08-02-006-01
Расшивка швов кладки из кирпича
КОЭФ. К ПОЗИЦИИ:
При ремонте и реконструкции зданий и сооружений работы, аналогичные технологическим процессам в новом строительстве ОЗП=1,15; ЭМ=1,25; ЗПМ=1,25; ТЗ=1,15; ТЗМ=1,25
100 м2 стен без вычетов проемов</t>
  </si>
  <si>
    <t>Накладные расходы от ФОТ(1081 руб.)</t>
  </si>
  <si>
    <t>94%=123%*(0.9*0.85)</t>
  </si>
  <si>
    <t>Сметная прибыль от ФОТ(1081 руб.)</t>
  </si>
  <si>
    <t>54%=80%*(0.85*0.8)</t>
  </si>
  <si>
    <t>ТЕР11-01-015-08
Железнение цементных покрытий 
КОЭФ. К ПОЗИЦИИ:
При ремонте и реконструкции зданий и сооружений работы, аналогичные технологическим процессам в новом строительстве ОЗП=1,15; ЭМ=1,25; ЗПМ=1,25; ТЗ=1,15; ТЗМ=1,25
100 м2 покрытия</t>
  </si>
  <si>
    <t>149,53
_____
33,74</t>
  </si>
  <si>
    <t>9,45
_____
1,45</t>
  </si>
  <si>
    <t>60
_____
13</t>
  </si>
  <si>
    <t>4
_____
1</t>
  </si>
  <si>
    <t>527
_____
63</t>
  </si>
  <si>
    <t>13
_____
5</t>
  </si>
  <si>
    <t>Накладные расходы от ФОТ(532 руб.)</t>
  </si>
  <si>
    <t>Сметная прибыль от ФОТ(532 руб.)</t>
  </si>
  <si>
    <t>51%=75%*(0.85*0.8)</t>
  </si>
  <si>
    <t>ТЕР08-01-002-02
Устройство основания под фундаменты щебеночного (М 1200 фр.20-40)
КОЭФ. К ПОЗИЦИИ:
При ремонте и реконструкции зданий и сооружений работы, аналогичные технологическим процессам в новом строительстве ОЗП=1,15; ЭМ=1,25; ЗПМ=1,25; ТЗ=1,15; ТЗМ=1,25
1 м3 основания</t>
  </si>
  <si>
    <t>28,49
_____
164,27</t>
  </si>
  <si>
    <t>50,54
_____
8,4</t>
  </si>
  <si>
    <t>80
_____
459</t>
  </si>
  <si>
    <t>142
_____
24</t>
  </si>
  <si>
    <t>707
_____
2075</t>
  </si>
  <si>
    <t>570
_____
208</t>
  </si>
  <si>
    <t>Накладные расходы от ФОТ(915 руб.)</t>
  </si>
  <si>
    <t>Сметная прибыль от ФОТ(915 руб.)</t>
  </si>
  <si>
    <t>ТЕР06-01-035-01
Устройство поясов железобетонных в опалубке В 15 (М200 фр. 20-40)                         
КОЭФ. К ПОЗИЦИИ:
При ремонте и реконструкции зданий и сооружений работы, аналогичные технологическим процессам в новом строительстве ОЗП=1,15; ЭМ=1,25; ЗПМ=1,25; ТЗ=1,15; ТЗМ=1,25
м3</t>
  </si>
  <si>
    <t>132,53
_____
722,63</t>
  </si>
  <si>
    <t>106,01
_____
14,5</t>
  </si>
  <si>
    <t>73
_____
398</t>
  </si>
  <si>
    <t>58
_____
8</t>
  </si>
  <si>
    <t>646
_____
1850</t>
  </si>
  <si>
    <t>241
_____
71</t>
  </si>
  <si>
    <t>Накладные расходы от ФОТ(717 руб.)</t>
  </si>
  <si>
    <t>Сметная прибыль от ФОТ(717 руб.)</t>
  </si>
  <si>
    <t>СЦМ-204-9001-7
Арматура для монолитных железобетонных конструкций в виде сеток и каркасов. Балки, перемычки, пояса класса: А I
т</t>
  </si>
  <si>
    <t xml:space="preserve">
_____
7870</t>
  </si>
  <si>
    <t xml:space="preserve">
_____
87</t>
  </si>
  <si>
    <t xml:space="preserve">
_____
529</t>
  </si>
  <si>
    <t>СЦМ-204-9001-28
Арматура для монолитных железобетонных конструкций в виде сеток и каркасов. Сетка из проволоки холоднотянутой
т</t>
  </si>
  <si>
    <t xml:space="preserve">
_____
12170</t>
  </si>
  <si>
    <t xml:space="preserve">
_____
183</t>
  </si>
  <si>
    <t xml:space="preserve">
_____
403</t>
  </si>
  <si>
    <t>Итого прямые затраты по смете</t>
  </si>
  <si>
    <t>2415,00
_____
90799,00</t>
  </si>
  <si>
    <t>8446,00
_____
1065,00</t>
  </si>
  <si>
    <t>21395,00
_____
341827,00</t>
  </si>
  <si>
    <t>34900,00
_____
9435,00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</si>
  <si>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</si>
  <si>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</si>
  <si>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</si>
  <si>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</si>
  <si>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</si>
  <si>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</si>
  <si>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смете:</t>
  </si>
  <si>
    <t xml:space="preserve">    Автомобильные дороги</t>
  </si>
  <si>
    <t xml:space="preserve">    Бетонные и железобетонные монолитные конструкции в промышленном строительстве</t>
  </si>
  <si>
    <t xml:space="preserve">    Конструкции из кирпича и блоков</t>
  </si>
  <si>
    <t xml:space="preserve">    Полы</t>
  </si>
  <si>
    <t xml:space="preserve">    Материалы</t>
  </si>
  <si>
    <t xml:space="preserve">    Итого</t>
  </si>
  <si>
    <t xml:space="preserve">    НДС 18%</t>
  </si>
  <si>
    <t xml:space="preserve">    ВСЕГО по смете</t>
  </si>
  <si>
    <t xml:space="preserve">          Ресурсы подрядчика</t>
  </si>
  <si>
    <t xml:space="preserve">                  Трудозатраты</t>
  </si>
  <si>
    <t>1-2-3</t>
  </si>
  <si>
    <t>Затраты труда рабочих (ср 2,3)</t>
  </si>
  <si>
    <t xml:space="preserve">чел.час
</t>
  </si>
  <si>
    <t>1-2-5</t>
  </si>
  <si>
    <t>Затраты труда рабочих (ср 2,5)</t>
  </si>
  <si>
    <t>1-2-7</t>
  </si>
  <si>
    <t>Затраты труда рабочих (ср 2,7)</t>
  </si>
  <si>
    <t>1-3-4</t>
  </si>
  <si>
    <t>Затраты труда рабочих (ср 3,4)</t>
  </si>
  <si>
    <t>1-3-9</t>
  </si>
  <si>
    <t>Затраты труда рабочих (ср 3,9)</t>
  </si>
  <si>
    <t>1-4-0</t>
  </si>
  <si>
    <t>Затраты труда рабочих (ср 4)</t>
  </si>
  <si>
    <t>Затраты труда машинистов</t>
  </si>
  <si>
    <t>Итого по трудовым ресурсам</t>
  </si>
  <si>
    <t xml:space="preserve">руб
</t>
  </si>
  <si>
    <t xml:space="preserve">                  Машины и механизмы</t>
  </si>
  <si>
    <t>Краны башенные при работе на других видах строительства: 8 т</t>
  </si>
  <si>
    <t xml:space="preserve">маш.-ч
</t>
  </si>
  <si>
    <t>ГК ЕТО, пост.№4/1</t>
  </si>
  <si>
    <t>Краны на автомобильном ходу при работе на других видах строительства: 10 т</t>
  </si>
  <si>
    <t>Краны на гусеничном ходу при работе на других видах строительства: до 16 т</t>
  </si>
  <si>
    <t>Автопогрузчики 5 т</t>
  </si>
  <si>
    <t>Подъемники мачтовые строительные 0.5 т</t>
  </si>
  <si>
    <t>Погрузчики одноковшовые универсальные фронтальные пневмоколесные 3 т</t>
  </si>
  <si>
    <t>Установки для сварки ручной дуговой (постоянного тока)</t>
  </si>
  <si>
    <t>Компрессоры передвижные с двигателем внутреннего сгорания давлением до 686 кПа (7 ат) 2,2 м3/мин</t>
  </si>
  <si>
    <t>Компрессоры передвижные с двигателем внутреннего сгорания давлением: до 686 кПа (7 атм.) 5 м3/мин</t>
  </si>
  <si>
    <t>Вибраторы глубинные</t>
  </si>
  <si>
    <t>Вибраторы поверхностные</t>
  </si>
  <si>
    <t>Автогудронаторы: 3500 л</t>
  </si>
  <si>
    <t>Автогрейдеры: среднего типа 99 (135) кВт (л.с.)...</t>
  </si>
  <si>
    <t xml:space="preserve">   - Автогрейдеры: среднего типа 99 (135) кВт (л.с.)</t>
  </si>
  <si>
    <t>Гудронаторы ручные</t>
  </si>
  <si>
    <t>ЧелСЦена, февраль 2011 г., ч.2</t>
  </si>
  <si>
    <t>Катки дорожные самоходные гладкие: 8 т</t>
  </si>
  <si>
    <t>Катки дорожные самоходные гладкие: 13 т</t>
  </si>
  <si>
    <t>Катки дорожные самоходные на пневмоколесном ходу: 30 т</t>
  </si>
  <si>
    <t>Машины поливомоечные 6000 литров</t>
  </si>
  <si>
    <t>Укладчики асфальтобетона</t>
  </si>
  <si>
    <t>330804-1</t>
  </si>
  <si>
    <t>Молотки отбойные пневматические при работе от передвижных компрессорных станций (без стоимости сжатого воздуха)</t>
  </si>
  <si>
    <t>331100-1</t>
  </si>
  <si>
    <t>Трамбовки пневматические при работе от компрессора (без стоимости сжатого воздуха)</t>
  </si>
  <si>
    <t>Пилы электрические цепные</t>
  </si>
  <si>
    <t>Автомобили бортовые грузоподъемностью до 5 т</t>
  </si>
  <si>
    <t>Итого по строительным машинам</t>
  </si>
  <si>
    <t xml:space="preserve">                  Материалы</t>
  </si>
  <si>
    <t>101-0253</t>
  </si>
  <si>
    <t>Известь строительная негашеная: комовая, сорт 1</t>
  </si>
  <si>
    <t xml:space="preserve">т
</t>
  </si>
  <si>
    <t>Постановление ETO № 4/1 от 14.02.2011 г., п.372</t>
  </si>
  <si>
    <t>101-0782</t>
  </si>
  <si>
    <t>Поковки: строительные обыкновенные (скобы, закрепи, хомуты и т. д. ) массой, кг: 1,8</t>
  </si>
  <si>
    <t>Постановление ETO № 4/1 от 14.02.2011 г., п.117</t>
  </si>
  <si>
    <t>101-0797</t>
  </si>
  <si>
    <t>Проволока: катанка горячекатаная в мотках диаметром 6,3-6,5 мм</t>
  </si>
  <si>
    <t>Постановление ETO № 4/1 от 14.02.2011 г., п.118</t>
  </si>
  <si>
    <t>101-1305</t>
  </si>
  <si>
    <t>Портландцемент общестроительного назначения: бездобавочный (ГОСТ 10178-85), марки: 400</t>
  </si>
  <si>
    <t>Постановление ETO № 4/1 от 14.02.2011 г., п.128</t>
  </si>
  <si>
    <t>101-1513</t>
  </si>
  <si>
    <t>Электроды: диаметром 4 мм Э42</t>
  </si>
  <si>
    <t>08.07.006</t>
  </si>
  <si>
    <t>101-1555</t>
  </si>
  <si>
    <t>Материалы для дорожного строительства: Битумы нефтяные дорожные марки БНД-60/90, БНД-90/130: высший сорт</t>
  </si>
  <si>
    <t>Постановление ETO № 4/1 от 14.02.2011 г., п.509</t>
  </si>
  <si>
    <t>101-1805</t>
  </si>
  <si>
    <t>Гвозди: строительные</t>
  </si>
  <si>
    <t>Постановление ETO № 4/1 от 14.02.2011 г., п.144</t>
  </si>
  <si>
    <t>102-0008</t>
  </si>
  <si>
    <t>Лесоматериалы круглые хвойных пород: для строительства длиной 3-6,5 м, диаметром 14-24 см</t>
  </si>
  <si>
    <t xml:space="preserve">м3
</t>
  </si>
  <si>
    <t>09.01.030</t>
  </si>
  <si>
    <t>102-0025</t>
  </si>
  <si>
    <t>Пиломатериалы хвойных пород: Бруски обрезные длиной 4-6,5 м, шириной 75-150 мм, толщиной 40-75 мм: III сорта</t>
  </si>
  <si>
    <t>Постановление ETO № 4/1 от 14.02.2011 г., п.176</t>
  </si>
  <si>
    <t>102-0053</t>
  </si>
  <si>
    <t>Пиломатериалы хвойных пород: Доски обрезные длиной 4-6,5 м, шириной 75-150 мм, толщиной 25 мм: III сорта</t>
  </si>
  <si>
    <t>(09.01.132/898)*698</t>
  </si>
  <si>
    <t>102-0061</t>
  </si>
  <si>
    <t>Пиломатериалы хвойных пород: Доски обрезные длиной 4-6,5 м, шириной 75-150 мм, толщиной 44 мм и более: III сорта</t>
  </si>
  <si>
    <t>Постановление ETO № 4/1 от 14.02.2011 г., п.179</t>
  </si>
  <si>
    <t>203-0511</t>
  </si>
  <si>
    <t>Щиты опалубки, не собранные в короба, для фундаментов, колонн, балок, перекрытий стен, перегородок и других конструкций из досок, толщиной: 25 мм</t>
  </si>
  <si>
    <t xml:space="preserve">м2
</t>
  </si>
  <si>
    <t>Постановление ETO № 4/1 от 14.02.2011 г., п.262</t>
  </si>
  <si>
    <t>401-0046</t>
  </si>
  <si>
    <t>Бетон тяжелый, крупность заполнителя более 20 до 40 мм включительно ГОСТ 7473-94, класс В 15 (М200), F50</t>
  </si>
  <si>
    <t>Постановление ETO № 4/1 от 14.02.2011 г., п.060</t>
  </si>
  <si>
    <t>401-0246</t>
  </si>
  <si>
    <t>Бетон песчаный ТУ 400-28-22-84, класс В 15</t>
  </si>
  <si>
    <t>02.02.119</t>
  </si>
  <si>
    <t>408-0007</t>
  </si>
  <si>
    <t>Щебень из природного камня для строительных работ марка 1200 ГОСТ 8267-93, фракция, мм: 20-40</t>
  </si>
  <si>
    <t>Постановление ETO № 4/1 от 14.02.2011 г., п.504</t>
  </si>
  <si>
    <t>408-0122</t>
  </si>
  <si>
    <t>Песок природный для строительных работ ГОСТ 8736-93, средний</t>
  </si>
  <si>
    <t>Постановление ETO № 4/1 от 14.02.2011 г., п.095</t>
  </si>
  <si>
    <t>410-0002</t>
  </si>
  <si>
    <t>Смеси асфальтобетонные дорожные, аэродромные и асфальтобетон (горячие и теплые для плотного асфальтобетона мелко и крупнозернистые, песчаные), ГОСТ 9128-97, марка I, тип Б</t>
  </si>
  <si>
    <t>Постановление ETO № 4/1 от 14.02.2011 г., п.500</t>
  </si>
  <si>
    <t>411-0001</t>
  </si>
  <si>
    <t>Вода...</t>
  </si>
  <si>
    <t>Среднее (26.01.015, 26.01.017)</t>
  </si>
  <si>
    <t xml:space="preserve">   - Вода</t>
  </si>
  <si>
    <t>СЦМ-204-9001-28</t>
  </si>
  <si>
    <t>Арматура для монолитных железобетонных конструкций в виде сеток и каркасов. Сетка из проволоки холоднотянутой</t>
  </si>
  <si>
    <t>Постановление ETO № 4/1 от 14.02.2011 г., п.269</t>
  </si>
  <si>
    <t>СЦМ-204-9001-7</t>
  </si>
  <si>
    <t>Арматура для монолитных железобетонных конструкций в виде сеток и каркасов. Балки, перемычки, пояса класса: А I</t>
  </si>
  <si>
    <t>Постановление ETO № 4/1 от 14.02.2011 г., п.268</t>
  </si>
  <si>
    <t>Итого по строительным материалам</t>
  </si>
  <si>
    <t xml:space="preserve"> </t>
  </si>
  <si>
    <t>Итого по трудовым ресурсам (основные рабочие)</t>
  </si>
  <si>
    <t>Итого по трудовым ресурсам (машинисты)</t>
  </si>
  <si>
    <t xml:space="preserve"> Глава Катав -Ивановского муниципального района</t>
  </si>
  <si>
    <t xml:space="preserve">________________ Е.Ю.Киршин </t>
  </si>
  <si>
    <t>_____   _____________2012 г.</t>
  </si>
  <si>
    <t>"___" __________ 2012_ г.</t>
  </si>
  <si>
    <t>ЛОКАЛЬНАЯ СМЕТА  76</t>
  </si>
  <si>
    <t xml:space="preserve">                           Раздел  7.БЛАГОУСТРОЙСТВО</t>
  </si>
  <si>
    <t>Стройка:г.Катав-Ивановск ул Ст.Разина 43</t>
  </si>
  <si>
    <t>Составлена в базисных ценах на 01.2000 г. и текущих ценах на 1 квартал 2011 год</t>
  </si>
  <si>
    <t>Объект :Благоустройство  ДЦ "Октябрь"</t>
  </si>
  <si>
    <t>Благоустройство  ДЦ "Октябрь"г.Катав-Ивановск ул Ст.Разина 43</t>
  </si>
  <si>
    <t>Основание:  заключение  ОГАУ Госэкспертизы Челябинской области № 1674-КР-2315 от 01 сентября 2011 год.</t>
  </si>
  <si>
    <t>Составил:_______________________ Н.А.Альникова</t>
  </si>
  <si>
    <t>Проверил:_______________________Г.А.Исупов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</si>
</sst>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0"/>
  </numFmts>
  <fonts count="23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9"/>
      <name val="Verdana"/>
      <family val="2"/>
      <charset val="204"/>
    </font>
    <font>
      <b/>
      <sz val="11"/>
      <name val="Verdana"/>
      <family val="2"/>
      <charset val="204"/>
    </font>
    <font>
      <b/>
      <sz val="9"/>
      <name val="Verdana"/>
      <family val="2"/>
      <charset val="204"/>
    </font>
    <font>
      <b/>
      <sz val="10"/>
      <name val="Verdana"/>
      <family val="2"/>
      <charset val="204"/>
    </font>
    <font>
      <sz val="10"/>
      <name val="Verdan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9"/>
      <name val="Verdana"/>
      <family val="2"/>
      <charset val="204"/>
    </font>
    <font>
      <b/>
      <i/>
      <sz val="10"/>
      <name val="Arial Cyr"/>
      <charset val="204"/>
    </font>
    <font>
      <b/>
      <i/>
      <sz val="10"/>
      <name val="Verdana"/>
      <family val="2"/>
      <charset val="204"/>
    </font>
    <font>
      <sz val="10"/>
      <name val="Arial Cyr"/>
    </font>
    <font>
      <sz val="11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147">
    <xf numFmtId="0" fontId="0" fillId="0" borderId="0" xfId="0"/>
    <xf numFmtId="0" fontId="7" fillId="0" borderId="0" xfId="0" applyFont="1" applyAlignment="1">
      <alignment horizontal="left" vertical="top"/>
    </xf>
    <xf numFmtId="0" fontId="7" fillId="0" borderId="0" xfId="0" applyFont="1" applyAlignment="1">
      <alignment vertical="top"/>
    </xf>
    <xf numFmtId="0" fontId="7" fillId="0" borderId="0" xfId="0" applyFont="1" applyAlignment="1"/>
    <xf numFmtId="0" fontId="7" fillId="0" borderId="0" xfId="23" applyFont="1" applyAlignment="1">
      <alignment horizontal="left"/>
    </xf>
    <xf numFmtId="0" fontId="8" fillId="0" borderId="0" xfId="23" applyFont="1">
      <alignment horizontal="center"/>
    </xf>
    <xf numFmtId="0" fontId="7" fillId="0" borderId="0" xfId="23" applyFont="1">
      <alignment horizontal="center"/>
    </xf>
    <xf numFmtId="0" fontId="7" fillId="0" borderId="0" xfId="0" applyFont="1" applyAlignment="1">
      <alignment horizontal="right" vertical="top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right" vertical="top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11" fillId="0" borderId="0" xfId="0" applyFont="1"/>
    <xf numFmtId="0" fontId="7" fillId="0" borderId="0" xfId="24" applyFont="1" applyAlignment="1">
      <alignment horizontal="left" vertical="top"/>
    </xf>
    <xf numFmtId="0" fontId="7" fillId="0" borderId="0" xfId="0" applyFont="1"/>
    <xf numFmtId="2" fontId="9" fillId="0" borderId="0" xfId="0" applyNumberFormat="1" applyFont="1" applyAlignment="1">
      <alignment horizontal="right" vertical="top"/>
    </xf>
    <xf numFmtId="0" fontId="9" fillId="0" borderId="3" xfId="0" applyFont="1" applyBorder="1" applyAlignment="1">
      <alignment vertical="top"/>
    </xf>
    <xf numFmtId="164" fontId="9" fillId="0" borderId="4" xfId="12" applyNumberFormat="1" applyFont="1" applyBorder="1" applyAlignment="1">
      <alignment horizontal="right"/>
    </xf>
    <xf numFmtId="0" fontId="9" fillId="0" borderId="4" xfId="0" applyFont="1" applyBorder="1" applyAlignment="1">
      <alignment vertical="top"/>
    </xf>
    <xf numFmtId="0" fontId="7" fillId="0" borderId="5" xfId="0" applyFont="1" applyBorder="1" applyAlignment="1">
      <alignment horizontal="center" vertical="center" wrapText="1"/>
    </xf>
    <xf numFmtId="2" fontId="9" fillId="0" borderId="7" xfId="0" applyNumberFormat="1" applyFont="1" applyBorder="1" applyAlignment="1">
      <alignment horizontal="right" vertical="top"/>
    </xf>
    <xf numFmtId="0" fontId="9" fillId="0" borderId="7" xfId="0" applyFont="1" applyBorder="1" applyAlignment="1">
      <alignment vertical="top"/>
    </xf>
    <xf numFmtId="0" fontId="7" fillId="0" borderId="7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7" fillId="0" borderId="0" xfId="0" applyFont="1" applyBorder="1" applyAlignment="1">
      <alignment vertical="top"/>
    </xf>
    <xf numFmtId="0" fontId="7" fillId="0" borderId="0" xfId="0" applyFont="1" applyBorder="1" applyAlignment="1">
      <alignment horizontal="center"/>
    </xf>
    <xf numFmtId="164" fontId="9" fillId="0" borderId="0" xfId="12" applyNumberFormat="1" applyFont="1" applyBorder="1" applyAlignment="1">
      <alignment horizontal="right"/>
    </xf>
    <xf numFmtId="0" fontId="7" fillId="0" borderId="0" xfId="0" applyFont="1" applyBorder="1" applyAlignment="1"/>
    <xf numFmtId="0" fontId="7" fillId="0" borderId="0" xfId="6" applyFont="1" applyAlignment="1">
      <alignment horizontal="right" vertical="top" wrapText="1"/>
    </xf>
    <xf numFmtId="0" fontId="7" fillId="0" borderId="0" xfId="0" applyFont="1" applyAlignment="1">
      <alignment horizontal="left" indent="1"/>
    </xf>
    <xf numFmtId="0" fontId="11" fillId="0" borderId="0" xfId="0" applyFont="1" applyAlignment="1"/>
    <xf numFmtId="164" fontId="10" fillId="0" borderId="4" xfId="12" applyNumberFormat="1" applyFont="1" applyBorder="1" applyAlignment="1">
      <alignment horizontal="right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2" fontId="11" fillId="0" borderId="0" xfId="6" applyNumberFormat="1" applyFont="1" applyAlignment="1">
      <alignment horizontal="right" vertical="top" wrapText="1"/>
    </xf>
    <xf numFmtId="0" fontId="11" fillId="0" borderId="0" xfId="0" applyFont="1" applyAlignment="1">
      <alignment vertical="top"/>
    </xf>
    <xf numFmtId="0" fontId="3" fillId="0" borderId="0" xfId="10"/>
    <xf numFmtId="0" fontId="6" fillId="0" borderId="0" xfId="12" applyFont="1"/>
    <xf numFmtId="2" fontId="7" fillId="0" borderId="0" xfId="6" applyNumberFormat="1" applyFont="1" applyAlignment="1">
      <alignment horizontal="right" vertical="top" wrapText="1"/>
    </xf>
    <xf numFmtId="2" fontId="11" fillId="0" borderId="0" xfId="0" applyNumberFormat="1" applyFont="1"/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left" vertical="center"/>
    </xf>
    <xf numFmtId="0" fontId="12" fillId="0" borderId="0" xfId="23" applyFont="1" applyBorder="1" applyAlignment="1">
      <alignment horizontal="center"/>
    </xf>
    <xf numFmtId="0" fontId="12" fillId="0" borderId="0" xfId="0" applyFont="1" applyBorder="1"/>
    <xf numFmtId="0" fontId="7" fillId="0" borderId="0" xfId="23" applyFont="1" applyAlignment="1">
      <alignment horizontal="left"/>
    </xf>
    <xf numFmtId="0" fontId="11" fillId="0" borderId="17" xfId="13" applyFont="1" applyBorder="1">
      <alignment horizontal="center" wrapText="1"/>
    </xf>
    <xf numFmtId="0" fontId="11" fillId="0" borderId="17" xfId="13" applyFont="1" applyFill="1" applyBorder="1">
      <alignment horizontal="center" wrapText="1"/>
    </xf>
    <xf numFmtId="0" fontId="7" fillId="0" borderId="1" xfId="0" applyFont="1" applyBorder="1" applyAlignment="1">
      <alignment horizontal="left" vertical="top" wrapText="1"/>
    </xf>
    <xf numFmtId="2" fontId="7" fillId="0" borderId="1" xfId="0" applyNumberFormat="1" applyFont="1" applyBorder="1" applyAlignment="1">
      <alignment horizontal="left" vertical="top" wrapText="1"/>
    </xf>
    <xf numFmtId="49" fontId="7" fillId="0" borderId="1" xfId="0" applyNumberFormat="1" applyFont="1" applyBorder="1" applyAlignment="1">
      <alignment horizontal="right" vertical="top" wrapText="1"/>
    </xf>
    <xf numFmtId="2" fontId="7" fillId="0" borderId="1" xfId="0" applyNumberFormat="1" applyFont="1" applyBorder="1" applyAlignment="1">
      <alignment horizontal="right" vertical="top" wrapText="1"/>
    </xf>
    <xf numFmtId="0" fontId="7" fillId="0" borderId="1" xfId="0" applyFont="1" applyBorder="1" applyAlignment="1">
      <alignment horizontal="right" vertical="top" wrapText="1"/>
    </xf>
    <xf numFmtId="0" fontId="16" fillId="0" borderId="1" xfId="0" applyFont="1" applyBorder="1" applyAlignment="1">
      <alignment horizontal="left" vertical="top" wrapText="1"/>
    </xf>
    <xf numFmtId="2" fontId="16" fillId="0" borderId="1" xfId="0" applyNumberFormat="1" applyFont="1" applyBorder="1" applyAlignment="1">
      <alignment horizontal="left" vertical="top" wrapText="1"/>
    </xf>
    <xf numFmtId="49" fontId="16" fillId="0" borderId="1" xfId="0" applyNumberFormat="1" applyFont="1" applyBorder="1" applyAlignment="1">
      <alignment horizontal="right" vertical="top" wrapText="1"/>
    </xf>
    <xf numFmtId="2" fontId="16" fillId="0" borderId="1" xfId="0" applyNumberFormat="1" applyFont="1" applyBorder="1" applyAlignment="1">
      <alignment horizontal="right" vertical="top" wrapText="1"/>
    </xf>
    <xf numFmtId="0" fontId="16" fillId="0" borderId="1" xfId="0" applyFont="1" applyBorder="1" applyAlignment="1">
      <alignment horizontal="right" vertical="top" wrapText="1"/>
    </xf>
    <xf numFmtId="0" fontId="7" fillId="0" borderId="17" xfId="0" applyFont="1" applyBorder="1" applyAlignment="1">
      <alignment horizontal="left" vertical="top" wrapText="1"/>
    </xf>
    <xf numFmtId="2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right" vertical="top" wrapText="1"/>
    </xf>
    <xf numFmtId="2" fontId="7" fillId="0" borderId="17" xfId="0" applyNumberFormat="1" applyFont="1" applyBorder="1" applyAlignment="1">
      <alignment horizontal="right" vertical="top" wrapText="1"/>
    </xf>
    <xf numFmtId="0" fontId="7" fillId="0" borderId="17" xfId="0" applyFont="1" applyBorder="1" applyAlignment="1">
      <alignment horizontal="right" vertical="top" wrapText="1"/>
    </xf>
    <xf numFmtId="0" fontId="7" fillId="0" borderId="1" xfId="6" applyFont="1" applyBorder="1" applyAlignment="1">
      <alignment horizontal="right" vertical="top" wrapText="1"/>
    </xf>
    <xf numFmtId="0" fontId="7" fillId="0" borderId="9" xfId="0" applyFont="1" applyBorder="1" applyAlignment="1">
      <alignment horizontal="center" vertical="center" wrapText="1"/>
    </xf>
    <xf numFmtId="0" fontId="7" fillId="0" borderId="1" xfId="3" applyFont="1" applyBorder="1">
      <alignment horizontal="center"/>
    </xf>
    <xf numFmtId="0" fontId="11" fillId="0" borderId="1" xfId="3" applyFont="1" applyBorder="1">
      <alignment horizontal="center"/>
    </xf>
    <xf numFmtId="0" fontId="7" fillId="0" borderId="1" xfId="0" applyFont="1" applyBorder="1" applyAlignment="1">
      <alignment horizontal="right" vertical="top"/>
    </xf>
    <xf numFmtId="49" fontId="7" fillId="0" borderId="1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2" fontId="7" fillId="0" borderId="1" xfId="0" applyNumberFormat="1" applyFont="1" applyBorder="1" applyAlignment="1">
      <alignment horizontal="right" vertical="top"/>
    </xf>
    <xf numFmtId="1" fontId="11" fillId="0" borderId="1" xfId="0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horizontal="right" vertical="top"/>
    </xf>
    <xf numFmtId="49" fontId="9" fillId="0" borderId="1" xfId="0" applyNumberFormat="1" applyFont="1" applyBorder="1" applyAlignment="1">
      <alignment horizontal="left" vertical="top" wrapText="1"/>
    </xf>
    <xf numFmtId="2" fontId="9" fillId="0" borderId="1" xfId="0" applyNumberFormat="1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/>
    </xf>
    <xf numFmtId="2" fontId="9" fillId="0" borderId="1" xfId="0" applyNumberFormat="1" applyFont="1" applyBorder="1" applyAlignment="1">
      <alignment horizontal="right" vertical="top"/>
    </xf>
    <xf numFmtId="2" fontId="9" fillId="0" borderId="1" xfId="0" applyNumberFormat="1" applyFont="1" applyBorder="1" applyAlignment="1">
      <alignment horizontal="right" vertical="top" wrapText="1"/>
    </xf>
    <xf numFmtId="1" fontId="10" fillId="0" borderId="1" xfId="0" applyNumberFormat="1" applyFont="1" applyBorder="1" applyAlignment="1">
      <alignment horizontal="right" vertical="top" wrapText="1"/>
    </xf>
    <xf numFmtId="0" fontId="9" fillId="0" borderId="17" xfId="0" applyFont="1" applyBorder="1" applyAlignment="1">
      <alignment horizontal="right" vertical="top"/>
    </xf>
    <xf numFmtId="49" fontId="9" fillId="0" borderId="17" xfId="0" applyNumberFormat="1" applyFont="1" applyBorder="1" applyAlignment="1">
      <alignment horizontal="left" vertical="top" wrapText="1"/>
    </xf>
    <xf numFmtId="2" fontId="9" fillId="0" borderId="17" xfId="0" applyNumberFormat="1" applyFont="1" applyBorder="1" applyAlignment="1">
      <alignment horizontal="left" vertical="top" wrapText="1"/>
    </xf>
    <xf numFmtId="0" fontId="9" fillId="0" borderId="17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/>
    </xf>
    <xf numFmtId="2" fontId="9" fillId="0" borderId="17" xfId="0" applyNumberFormat="1" applyFont="1" applyBorder="1" applyAlignment="1">
      <alignment horizontal="right" vertical="top"/>
    </xf>
    <xf numFmtId="2" fontId="9" fillId="0" borderId="17" xfId="0" applyNumberFormat="1" applyFont="1" applyBorder="1" applyAlignment="1">
      <alignment horizontal="right" vertical="top" wrapText="1"/>
    </xf>
    <xf numFmtId="1" fontId="10" fillId="0" borderId="17" xfId="0" applyNumberFormat="1" applyFont="1" applyBorder="1" applyAlignment="1">
      <alignment horizontal="right" vertical="top" wrapText="1"/>
    </xf>
    <xf numFmtId="2" fontId="7" fillId="0" borderId="1" xfId="6" applyNumberFormat="1" applyFont="1" applyBorder="1" applyAlignment="1">
      <alignment horizontal="right" vertical="top" wrapText="1"/>
    </xf>
    <xf numFmtId="2" fontId="11" fillId="0" borderId="1" xfId="0" applyNumberFormat="1" applyFont="1" applyBorder="1"/>
    <xf numFmtId="2" fontId="11" fillId="0" borderId="1" xfId="6" applyNumberFormat="1" applyFont="1" applyBorder="1" applyAlignment="1">
      <alignment horizontal="right" vertical="top" wrapText="1"/>
    </xf>
    <xf numFmtId="0" fontId="10" fillId="0" borderId="0" xfId="0" applyFont="1"/>
    <xf numFmtId="0" fontId="20" fillId="0" borderId="0" xfId="0" applyFont="1" applyAlignment="1">
      <alignment horizontal="right" vertical="top"/>
    </xf>
    <xf numFmtId="0" fontId="20" fillId="0" borderId="0" xfId="0" applyFont="1" applyAlignment="1">
      <alignment horizontal="center" vertical="top"/>
    </xf>
    <xf numFmtId="0" fontId="20" fillId="0" borderId="0" xfId="0" applyNumberFormat="1" applyFont="1" applyAlignment="1">
      <alignment horizontal="right" vertical="top"/>
    </xf>
    <xf numFmtId="0" fontId="20" fillId="0" borderId="0" xfId="0" applyFont="1"/>
    <xf numFmtId="0" fontId="20" fillId="0" borderId="0" xfId="0" applyFont="1" applyAlignment="1">
      <alignment horizontal="left" vertical="top"/>
    </xf>
    <xf numFmtId="0" fontId="20" fillId="0" borderId="0" xfId="0" applyNumberFormat="1" applyFont="1" applyAlignment="1">
      <alignment horizontal="left" vertical="top"/>
    </xf>
    <xf numFmtId="0" fontId="12" fillId="0" borderId="0" xfId="0" applyFont="1" applyAlignment="1">
      <alignment horizontal="center" vertical="top"/>
    </xf>
    <xf numFmtId="49" fontId="12" fillId="0" borderId="0" xfId="0" applyNumberFormat="1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22" fillId="0" borderId="0" xfId="0" applyNumberFormat="1" applyFont="1" applyAlignment="1">
      <alignment horizontal="center" vertical="top" wrapText="1"/>
    </xf>
    <xf numFmtId="0" fontId="22" fillId="0" borderId="0" xfId="0" applyNumberFormat="1" applyFont="1" applyAlignment="1">
      <alignment horizontal="right" vertical="top"/>
    </xf>
    <xf numFmtId="2" fontId="10" fillId="0" borderId="10" xfId="10" applyNumberFormat="1" applyFont="1" applyBorder="1" applyAlignment="1">
      <alignment horizontal="right"/>
    </xf>
    <xf numFmtId="2" fontId="10" fillId="0" borderId="4" xfId="10" applyNumberFormat="1" applyFont="1" applyBorder="1" applyAlignment="1">
      <alignment horizontal="right"/>
    </xf>
    <xf numFmtId="165" fontId="9" fillId="0" borderId="10" xfId="12" applyNumberFormat="1" applyFont="1" applyBorder="1" applyAlignment="1">
      <alignment horizontal="right"/>
    </xf>
    <xf numFmtId="165" fontId="9" fillId="0" borderId="4" xfId="12" applyNumberFormat="1" applyFont="1" applyBorder="1" applyAlignment="1">
      <alignment horizontal="right"/>
    </xf>
    <xf numFmtId="2" fontId="9" fillId="0" borderId="10" xfId="12" applyNumberFormat="1" applyFont="1" applyBorder="1" applyAlignment="1">
      <alignment horizontal="right"/>
    </xf>
    <xf numFmtId="2" fontId="9" fillId="0" borderId="4" xfId="12" applyNumberFormat="1" applyFont="1" applyBorder="1" applyAlignment="1">
      <alignment horizontal="right"/>
    </xf>
    <xf numFmtId="164" fontId="10" fillId="0" borderId="10" xfId="10" applyNumberFormat="1" applyFont="1" applyBorder="1" applyAlignment="1">
      <alignment horizontal="right"/>
    </xf>
    <xf numFmtId="164" fontId="10" fillId="0" borderId="4" xfId="10" applyNumberFormat="1" applyFont="1" applyBorder="1" applyAlignment="1">
      <alignment horizontal="right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23" applyFont="1">
      <alignment horizontal="center"/>
    </xf>
    <xf numFmtId="0" fontId="7" fillId="0" borderId="0" xfId="23" applyFont="1">
      <alignment horizontal="center"/>
    </xf>
    <xf numFmtId="0" fontId="7" fillId="0" borderId="0" xfId="23" applyFont="1" applyAlignment="1">
      <alignment horizontal="left"/>
    </xf>
    <xf numFmtId="0" fontId="7" fillId="0" borderId="1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" xfId="6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9" fillId="0" borderId="1" xfId="6" applyFont="1" applyBorder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21" fillId="0" borderId="0" xfId="0" applyFont="1" applyAlignment="1">
      <alignment horizontal="center" vertical="top" wrapText="1"/>
    </xf>
    <xf numFmtId="0" fontId="7" fillId="0" borderId="1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Z105"/>
  <sheetViews>
    <sheetView showGridLines="0" tabSelected="1" topLeftCell="A7" workbookViewId="0">
      <selection activeCell="G103" sqref="G103"/>
    </sheetView>
  </sheetViews>
  <sheetFormatPr defaultRowHeight="12.75"/>
  <cols>
    <col min="1" max="1" width="6" style="14" customWidth="1"/>
    <col min="2" max="2" width="35.7109375" style="14" customWidth="1"/>
    <col min="3" max="3" width="11.85546875" style="14" customWidth="1"/>
    <col min="4" max="6" width="11.5703125" style="14" customWidth="1"/>
    <col min="7" max="7" width="12.7109375" style="14" customWidth="1"/>
    <col min="8" max="8" width="11.85546875" style="14" customWidth="1"/>
    <col min="9" max="9" width="11.5703125" style="14" customWidth="1"/>
    <col min="10" max="10" width="12.7109375" style="14" customWidth="1"/>
    <col min="11" max="11" width="11.5703125" style="14" customWidth="1"/>
    <col min="12" max="20" width="9.140625" style="14" hidden="1" customWidth="1"/>
    <col min="21" max="21" width="11.5703125" style="14" customWidth="1"/>
    <col min="22" max="23" width="0" style="14" hidden="1" customWidth="1"/>
    <col min="24" max="26" width="9.140625" style="14"/>
    <col min="27" max="27" width="0" style="14" hidden="1" customWidth="1"/>
    <col min="28" max="16384" width="9.140625" style="14"/>
  </cols>
  <sheetData>
    <row r="1" spans="1:21">
      <c r="A1" s="42"/>
      <c r="B1" s="42"/>
      <c r="C1" s="42"/>
      <c r="D1" s="42"/>
      <c r="E1" s="42"/>
      <c r="F1" s="42"/>
      <c r="G1" s="42"/>
      <c r="H1" s="42"/>
    </row>
    <row r="2" spans="1:21" ht="15.75">
      <c r="A2" s="44" t="s">
        <v>40</v>
      </c>
      <c r="B2" s="42"/>
      <c r="C2" s="42"/>
      <c r="D2" s="42"/>
      <c r="E2" s="42"/>
      <c r="F2" s="42"/>
      <c r="G2" s="42"/>
      <c r="I2" s="43" t="s">
        <v>39</v>
      </c>
    </row>
    <row r="3" spans="1:21" ht="15.75">
      <c r="A3" s="43"/>
      <c r="B3" s="42"/>
      <c r="C3" s="42"/>
      <c r="D3" s="42"/>
      <c r="E3" s="42"/>
      <c r="F3" s="42"/>
      <c r="G3" s="42"/>
      <c r="H3" s="95"/>
      <c r="I3" s="96" t="s">
        <v>278</v>
      </c>
      <c r="J3" s="96"/>
    </row>
    <row r="4" spans="1:21" ht="14.25">
      <c r="A4" s="45" t="s">
        <v>41</v>
      </c>
      <c r="B4" s="46"/>
      <c r="C4" s="46"/>
      <c r="D4" s="46"/>
      <c r="E4" s="46"/>
      <c r="F4" s="46"/>
      <c r="G4" s="46"/>
      <c r="H4" s="97"/>
      <c r="I4" s="97"/>
      <c r="J4" s="97"/>
    </row>
    <row r="5" spans="1:21" ht="14.25">
      <c r="A5" s="46" t="s">
        <v>281</v>
      </c>
      <c r="B5" s="46"/>
      <c r="C5" s="46"/>
      <c r="D5" s="46"/>
      <c r="E5" s="46"/>
      <c r="F5" s="46"/>
      <c r="G5" s="46"/>
      <c r="H5" s="95"/>
      <c r="I5" s="98" t="s">
        <v>279</v>
      </c>
      <c r="J5" s="99"/>
    </row>
    <row r="6" spans="1:21" ht="14.25">
      <c r="A6" s="46"/>
      <c r="B6" s="46"/>
      <c r="C6" s="46"/>
      <c r="D6" s="46"/>
      <c r="E6" s="46"/>
      <c r="F6" s="46"/>
      <c r="G6" s="46"/>
      <c r="H6" s="99"/>
      <c r="I6" s="100" t="s">
        <v>280</v>
      </c>
      <c r="J6" s="97"/>
    </row>
    <row r="7" spans="1:21" s="3" customFormat="1" ht="11.25">
      <c r="A7" s="1"/>
      <c r="B7" s="2"/>
      <c r="C7" s="2"/>
      <c r="D7" s="2"/>
    </row>
    <row r="8" spans="1:21" s="3" customFormat="1" ht="11.25">
      <c r="A8" s="47" t="s">
        <v>284</v>
      </c>
      <c r="B8" s="2"/>
      <c r="C8" s="2"/>
      <c r="D8" s="2"/>
    </row>
    <row r="9" spans="1:21" s="3" customFormat="1" ht="11.25">
      <c r="A9" s="1"/>
      <c r="B9" s="2"/>
      <c r="C9" s="2"/>
      <c r="D9" s="2"/>
    </row>
    <row r="10" spans="1:21" s="3" customFormat="1" ht="11.25">
      <c r="A10" s="47" t="s">
        <v>286</v>
      </c>
      <c r="B10" s="2"/>
      <c r="C10" s="2"/>
      <c r="D10" s="2"/>
    </row>
    <row r="11" spans="1:21" s="3" customFormat="1" ht="14.25">
      <c r="A11" s="117" t="s">
        <v>282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</row>
    <row r="12" spans="1:21" s="3" customFormat="1" ht="11.25">
      <c r="A12" s="118" t="s">
        <v>35</v>
      </c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</row>
    <row r="13" spans="1:21" s="3" customFormat="1" ht="11.25">
      <c r="A13" s="118" t="s">
        <v>287</v>
      </c>
      <c r="B13" s="118"/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</row>
    <row r="14" spans="1:21" s="3" customFormat="1" ht="11.25">
      <c r="A14" s="119" t="s">
        <v>288</v>
      </c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</row>
    <row r="15" spans="1:21" s="3" customFormat="1" ht="11.25"/>
    <row r="16" spans="1:21" s="3" customFormat="1" ht="11.25">
      <c r="G16" s="120" t="s">
        <v>20</v>
      </c>
      <c r="H16" s="121"/>
      <c r="I16" s="122"/>
      <c r="J16" s="120" t="s">
        <v>21</v>
      </c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2"/>
    </row>
    <row r="17" spans="1:26" s="3" customFormat="1">
      <c r="D17" s="1" t="s">
        <v>3</v>
      </c>
      <c r="G17" s="112">
        <f>109069/1000</f>
        <v>109.069</v>
      </c>
      <c r="H17" s="113"/>
      <c r="I17" s="18" t="s">
        <v>4</v>
      </c>
      <c r="J17" s="108">
        <f>534305.18/1000</f>
        <v>534.30518000000006</v>
      </c>
      <c r="K17" s="109"/>
      <c r="L17" s="19"/>
      <c r="M17" s="19"/>
      <c r="N17" s="19"/>
      <c r="O17" s="19"/>
      <c r="P17" s="19"/>
      <c r="Q17" s="19"/>
      <c r="R17" s="19"/>
      <c r="S17" s="19"/>
      <c r="T17" s="19"/>
      <c r="U17" s="18" t="s">
        <v>4</v>
      </c>
    </row>
    <row r="18" spans="1:26" s="3" customFormat="1">
      <c r="D18" s="31" t="s">
        <v>36</v>
      </c>
      <c r="F18" s="7"/>
      <c r="G18" s="106">
        <f>0/1000</f>
        <v>0</v>
      </c>
      <c r="H18" s="107"/>
      <c r="I18" s="18" t="s">
        <v>4</v>
      </c>
      <c r="J18" s="110">
        <f>0/1000</f>
        <v>0</v>
      </c>
      <c r="K18" s="111"/>
      <c r="L18" s="19"/>
      <c r="M18" s="19"/>
      <c r="N18" s="19"/>
      <c r="O18" s="19"/>
      <c r="P18" s="19"/>
      <c r="Q18" s="19"/>
      <c r="R18" s="19"/>
      <c r="S18" s="19"/>
      <c r="T18" s="19"/>
      <c r="U18" s="18" t="s">
        <v>4</v>
      </c>
    </row>
    <row r="19" spans="1:26" s="3" customFormat="1">
      <c r="D19" s="31" t="s">
        <v>37</v>
      </c>
      <c r="F19" s="7"/>
      <c r="G19" s="106">
        <f>0/1000</f>
        <v>0</v>
      </c>
      <c r="H19" s="107"/>
      <c r="I19" s="18" t="s">
        <v>4</v>
      </c>
      <c r="J19" s="110">
        <f>0/1000</f>
        <v>0</v>
      </c>
      <c r="K19" s="111"/>
      <c r="L19" s="19"/>
      <c r="M19" s="19"/>
      <c r="N19" s="19"/>
      <c r="O19" s="19"/>
      <c r="P19" s="19"/>
      <c r="Q19" s="19"/>
      <c r="R19" s="19"/>
      <c r="S19" s="19"/>
      <c r="T19" s="19"/>
      <c r="U19" s="18" t="s">
        <v>4</v>
      </c>
    </row>
    <row r="20" spans="1:26" s="3" customFormat="1">
      <c r="D20" s="1" t="s">
        <v>5</v>
      </c>
      <c r="G20" s="106">
        <f>(V20+V21)/1000</f>
        <v>0.29503000000000001</v>
      </c>
      <c r="H20" s="107"/>
      <c r="I20" s="18" t="s">
        <v>6</v>
      </c>
      <c r="J20" s="110">
        <f>(W20+W21)/1000</f>
        <v>0.29503000000000001</v>
      </c>
      <c r="K20" s="111"/>
      <c r="L20" s="19"/>
      <c r="M20" s="19"/>
      <c r="N20" s="19"/>
      <c r="O20" s="19"/>
      <c r="P20" s="19"/>
      <c r="Q20" s="19"/>
      <c r="R20" s="19"/>
      <c r="S20" s="19"/>
      <c r="T20" s="19"/>
      <c r="U20" s="18" t="s">
        <v>6</v>
      </c>
      <c r="V20" s="38">
        <v>219.55</v>
      </c>
      <c r="W20" s="39">
        <v>219.55</v>
      </c>
    </row>
    <row r="21" spans="1:26" s="3" customFormat="1">
      <c r="D21" s="1" t="s">
        <v>7</v>
      </c>
      <c r="G21" s="106">
        <f>3480/1000</f>
        <v>3.48</v>
      </c>
      <c r="H21" s="107"/>
      <c r="I21" s="18" t="s">
        <v>4</v>
      </c>
      <c r="J21" s="110">
        <f>30830/1000</f>
        <v>30.83</v>
      </c>
      <c r="K21" s="111"/>
      <c r="L21" s="19"/>
      <c r="M21" s="19"/>
      <c r="N21" s="19"/>
      <c r="O21" s="19"/>
      <c r="P21" s="19"/>
      <c r="Q21" s="19"/>
      <c r="R21" s="19"/>
      <c r="S21" s="19"/>
      <c r="T21" s="19"/>
      <c r="U21" s="18" t="s">
        <v>4</v>
      </c>
      <c r="V21" s="38">
        <v>75.48</v>
      </c>
      <c r="W21" s="39">
        <v>75.48</v>
      </c>
    </row>
    <row r="22" spans="1:26" s="3" customFormat="1" ht="11.25">
      <c r="F22" s="2"/>
      <c r="G22" s="22"/>
      <c r="H22" s="22"/>
      <c r="I22" s="24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4"/>
    </row>
    <row r="23" spans="1:26" s="3" customFormat="1" ht="11.25">
      <c r="B23" s="2"/>
      <c r="C23" s="2"/>
      <c r="D23" s="2"/>
      <c r="F23" s="7"/>
      <c r="G23" s="17"/>
      <c r="H23" s="17"/>
      <c r="I23" s="8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8"/>
    </row>
    <row r="24" spans="1:26" s="3" customFormat="1" ht="11.25">
      <c r="A24" s="1" t="s">
        <v>285</v>
      </c>
    </row>
    <row r="25" spans="1:26" s="3" customFormat="1" ht="12" thickBot="1">
      <c r="A25" s="10"/>
    </row>
    <row r="26" spans="1:26" s="12" customFormat="1" ht="27" customHeight="1" thickBot="1">
      <c r="A26" s="116" t="s">
        <v>8</v>
      </c>
      <c r="B26" s="116" t="s">
        <v>9</v>
      </c>
      <c r="C26" s="116" t="s">
        <v>10</v>
      </c>
      <c r="D26" s="114" t="s">
        <v>11</v>
      </c>
      <c r="E26" s="114"/>
      <c r="F26" s="114"/>
      <c r="G26" s="114" t="s">
        <v>12</v>
      </c>
      <c r="H26" s="114"/>
      <c r="I26" s="114"/>
      <c r="J26" s="114" t="s">
        <v>13</v>
      </c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</row>
    <row r="27" spans="1:26" s="12" customFormat="1" ht="22.5" customHeight="1" thickBot="1">
      <c r="A27" s="116"/>
      <c r="B27" s="116"/>
      <c r="C27" s="116"/>
      <c r="D27" s="115" t="s">
        <v>1</v>
      </c>
      <c r="E27" s="11" t="s">
        <v>14</v>
      </c>
      <c r="F27" s="11" t="s">
        <v>15</v>
      </c>
      <c r="G27" s="115" t="s">
        <v>1</v>
      </c>
      <c r="H27" s="11" t="s">
        <v>14</v>
      </c>
      <c r="I27" s="11" t="s">
        <v>15</v>
      </c>
      <c r="J27" s="115" t="s">
        <v>1</v>
      </c>
      <c r="K27" s="11" t="s">
        <v>14</v>
      </c>
      <c r="L27" s="11"/>
      <c r="M27" s="11"/>
      <c r="N27" s="11"/>
      <c r="O27" s="11"/>
      <c r="P27" s="11"/>
      <c r="Q27" s="11"/>
      <c r="R27" s="11"/>
      <c r="S27" s="11"/>
      <c r="T27" s="11"/>
      <c r="U27" s="11" t="s">
        <v>15</v>
      </c>
    </row>
    <row r="28" spans="1:26" s="12" customFormat="1" ht="22.5" customHeight="1" thickBot="1">
      <c r="A28" s="116"/>
      <c r="B28" s="116"/>
      <c r="C28" s="116"/>
      <c r="D28" s="115"/>
      <c r="E28" s="11" t="s">
        <v>16</v>
      </c>
      <c r="F28" s="11" t="s">
        <v>17</v>
      </c>
      <c r="G28" s="115"/>
      <c r="H28" s="11" t="s">
        <v>16</v>
      </c>
      <c r="I28" s="11" t="s">
        <v>17</v>
      </c>
      <c r="J28" s="115"/>
      <c r="K28" s="11" t="s">
        <v>16</v>
      </c>
      <c r="L28" s="11"/>
      <c r="M28" s="11"/>
      <c r="N28" s="11"/>
      <c r="O28" s="11"/>
      <c r="P28" s="11"/>
      <c r="Q28" s="11"/>
      <c r="R28" s="11"/>
      <c r="S28" s="11"/>
      <c r="T28" s="11"/>
      <c r="U28" s="11" t="s">
        <v>17</v>
      </c>
    </row>
    <row r="29" spans="1:26" s="2" customFormat="1">
      <c r="A29" s="48">
        <v>1</v>
      </c>
      <c r="B29" s="48">
        <v>2</v>
      </c>
      <c r="C29" s="48">
        <v>3</v>
      </c>
      <c r="D29" s="49">
        <v>4</v>
      </c>
      <c r="E29" s="48">
        <v>5</v>
      </c>
      <c r="F29" s="48">
        <v>6</v>
      </c>
      <c r="G29" s="49">
        <v>7</v>
      </c>
      <c r="H29" s="48">
        <v>8</v>
      </c>
      <c r="I29" s="48">
        <v>9</v>
      </c>
      <c r="J29" s="49">
        <v>10</v>
      </c>
      <c r="K29" s="48">
        <v>11</v>
      </c>
      <c r="L29" s="48"/>
      <c r="M29" s="48"/>
      <c r="N29" s="48"/>
      <c r="O29" s="48"/>
      <c r="P29" s="48"/>
      <c r="Q29" s="48"/>
      <c r="R29" s="48"/>
      <c r="S29" s="48"/>
      <c r="T29" s="48"/>
      <c r="U29" s="48">
        <v>12</v>
      </c>
    </row>
    <row r="30" spans="1:26" s="13" customFormat="1" ht="21" customHeight="1">
      <c r="A30" s="124" t="s">
        <v>283</v>
      </c>
      <c r="B30" s="125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</row>
    <row r="31" spans="1:26" s="13" customFormat="1" ht="123.75">
      <c r="A31" s="50">
        <v>111</v>
      </c>
      <c r="B31" s="51" t="s">
        <v>45</v>
      </c>
      <c r="C31" s="52">
        <v>0.55400000000000005</v>
      </c>
      <c r="D31" s="53">
        <v>6123.46</v>
      </c>
      <c r="E31" s="54">
        <v>2173.16</v>
      </c>
      <c r="F31" s="53" t="s">
        <v>46</v>
      </c>
      <c r="G31" s="53">
        <v>3392</v>
      </c>
      <c r="H31" s="53">
        <v>1204</v>
      </c>
      <c r="I31" s="53" t="s">
        <v>47</v>
      </c>
      <c r="J31" s="53">
        <v>20176</v>
      </c>
      <c r="K31" s="54">
        <v>10672</v>
      </c>
      <c r="L31" s="54"/>
      <c r="M31" s="54"/>
      <c r="N31" s="54"/>
      <c r="O31" s="54"/>
      <c r="P31" s="54"/>
      <c r="Q31" s="54"/>
      <c r="R31" s="54"/>
      <c r="S31" s="54"/>
      <c r="T31" s="54"/>
      <c r="U31" s="54" t="s">
        <v>48</v>
      </c>
    </row>
    <row r="32" spans="1:26" s="2" customFormat="1" ht="22.5">
      <c r="A32" s="55"/>
      <c r="B32" s="56" t="s">
        <v>49</v>
      </c>
      <c r="C32" s="57" t="s">
        <v>50</v>
      </c>
      <c r="D32" s="58"/>
      <c r="E32" s="59"/>
      <c r="F32" s="58"/>
      <c r="G32" s="58">
        <v>2262</v>
      </c>
      <c r="H32" s="58"/>
      <c r="I32" s="58"/>
      <c r="J32" s="58">
        <v>17084</v>
      </c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13"/>
      <c r="W32" s="13"/>
      <c r="X32" s="13"/>
      <c r="Y32" s="13"/>
      <c r="Z32" s="13"/>
    </row>
    <row r="33" spans="1:26" s="2" customFormat="1" ht="22.5">
      <c r="A33" s="55"/>
      <c r="B33" s="56" t="s">
        <v>51</v>
      </c>
      <c r="C33" s="57" t="s">
        <v>52</v>
      </c>
      <c r="D33" s="58"/>
      <c r="E33" s="59"/>
      <c r="F33" s="58"/>
      <c r="G33" s="58">
        <v>1290</v>
      </c>
      <c r="H33" s="58"/>
      <c r="I33" s="58"/>
      <c r="J33" s="58">
        <v>9177</v>
      </c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13"/>
      <c r="W33" s="13"/>
      <c r="X33" s="13"/>
      <c r="Y33" s="13"/>
      <c r="Z33" s="13"/>
    </row>
    <row r="34" spans="1:26" s="2" customFormat="1" ht="11.25">
      <c r="A34" s="55"/>
      <c r="B34" s="56" t="s">
        <v>53</v>
      </c>
      <c r="C34" s="57" t="s">
        <v>54</v>
      </c>
      <c r="D34" s="58"/>
      <c r="E34" s="59"/>
      <c r="F34" s="58"/>
      <c r="G34" s="58">
        <v>6944</v>
      </c>
      <c r="H34" s="58"/>
      <c r="I34" s="58"/>
      <c r="J34" s="58">
        <v>46437</v>
      </c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13"/>
      <c r="W34" s="13"/>
      <c r="X34" s="13"/>
      <c r="Y34" s="13"/>
      <c r="Z34" s="13"/>
    </row>
    <row r="35" spans="1:26" s="2" customFormat="1" ht="168.75">
      <c r="A35" s="50">
        <v>113</v>
      </c>
      <c r="B35" s="51" t="s">
        <v>55</v>
      </c>
      <c r="C35" s="52">
        <v>1.0129999999999999</v>
      </c>
      <c r="D35" s="53">
        <v>1265.07</v>
      </c>
      <c r="E35" s="54" t="s">
        <v>56</v>
      </c>
      <c r="F35" s="53" t="s">
        <v>57</v>
      </c>
      <c r="G35" s="53">
        <v>1282</v>
      </c>
      <c r="H35" s="53" t="s">
        <v>58</v>
      </c>
      <c r="I35" s="53" t="s">
        <v>59</v>
      </c>
      <c r="J35" s="53">
        <v>6276</v>
      </c>
      <c r="K35" s="54" t="s">
        <v>60</v>
      </c>
      <c r="L35" s="54"/>
      <c r="M35" s="54"/>
      <c r="N35" s="54"/>
      <c r="O35" s="54"/>
      <c r="P35" s="54"/>
      <c r="Q35" s="54"/>
      <c r="R35" s="54"/>
      <c r="S35" s="54"/>
      <c r="T35" s="54"/>
      <c r="U35" s="54" t="s">
        <v>61</v>
      </c>
      <c r="V35" s="13"/>
      <c r="W35" s="13"/>
      <c r="X35" s="13"/>
      <c r="Y35" s="13"/>
      <c r="Z35" s="13"/>
    </row>
    <row r="36" spans="1:26" s="16" customFormat="1" ht="33.75">
      <c r="A36" s="55"/>
      <c r="B36" s="56" t="s">
        <v>62</v>
      </c>
      <c r="C36" s="57" t="s">
        <v>63</v>
      </c>
      <c r="D36" s="58"/>
      <c r="E36" s="59"/>
      <c r="F36" s="58"/>
      <c r="G36" s="58">
        <v>222</v>
      </c>
      <c r="H36" s="58"/>
      <c r="I36" s="58"/>
      <c r="J36" s="58">
        <v>1660</v>
      </c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13"/>
      <c r="W36" s="13"/>
      <c r="X36" s="13"/>
      <c r="Y36" s="13"/>
      <c r="Z36" s="13"/>
    </row>
    <row r="37" spans="1:26" ht="22.5">
      <c r="A37" s="55"/>
      <c r="B37" s="56" t="s">
        <v>64</v>
      </c>
      <c r="C37" s="57" t="s">
        <v>65</v>
      </c>
      <c r="D37" s="58"/>
      <c r="E37" s="59"/>
      <c r="F37" s="58"/>
      <c r="G37" s="58">
        <v>127</v>
      </c>
      <c r="H37" s="58"/>
      <c r="I37" s="58"/>
      <c r="J37" s="58">
        <v>902</v>
      </c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13"/>
      <c r="W37" s="13"/>
      <c r="X37" s="13"/>
      <c r="Y37" s="13"/>
      <c r="Z37" s="13"/>
    </row>
    <row r="38" spans="1:26">
      <c r="A38" s="55"/>
      <c r="B38" s="56" t="s">
        <v>53</v>
      </c>
      <c r="C38" s="57" t="s">
        <v>54</v>
      </c>
      <c r="D38" s="58"/>
      <c r="E38" s="59"/>
      <c r="F38" s="58"/>
      <c r="G38" s="58">
        <v>1631</v>
      </c>
      <c r="H38" s="58"/>
      <c r="I38" s="58"/>
      <c r="J38" s="58">
        <v>8838</v>
      </c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13"/>
      <c r="W38" s="13"/>
      <c r="X38" s="13"/>
      <c r="Y38" s="13"/>
      <c r="Z38" s="13"/>
    </row>
    <row r="39" spans="1:26" ht="112.5">
      <c r="A39" s="50">
        <v>117</v>
      </c>
      <c r="B39" s="51" t="s">
        <v>66</v>
      </c>
      <c r="C39" s="52">
        <v>0.94</v>
      </c>
      <c r="D39" s="53">
        <v>3378.1</v>
      </c>
      <c r="E39" s="54" t="s">
        <v>67</v>
      </c>
      <c r="F39" s="53" t="s">
        <v>68</v>
      </c>
      <c r="G39" s="53">
        <v>3175</v>
      </c>
      <c r="H39" s="53" t="s">
        <v>69</v>
      </c>
      <c r="I39" s="53" t="s">
        <v>70</v>
      </c>
      <c r="J39" s="53">
        <v>9793</v>
      </c>
      <c r="K39" s="54" t="s">
        <v>71</v>
      </c>
      <c r="L39" s="54"/>
      <c r="M39" s="54"/>
      <c r="N39" s="54"/>
      <c r="O39" s="54"/>
      <c r="P39" s="54"/>
      <c r="Q39" s="54"/>
      <c r="R39" s="54"/>
      <c r="S39" s="54"/>
      <c r="T39" s="54"/>
      <c r="U39" s="54" t="s">
        <v>72</v>
      </c>
      <c r="V39" s="13"/>
      <c r="W39" s="13"/>
      <c r="X39" s="13"/>
      <c r="Y39" s="13"/>
      <c r="Z39" s="13"/>
    </row>
    <row r="40" spans="1:26" ht="22.5">
      <c r="A40" s="55"/>
      <c r="B40" s="56" t="s">
        <v>73</v>
      </c>
      <c r="C40" s="57" t="s">
        <v>50</v>
      </c>
      <c r="D40" s="58"/>
      <c r="E40" s="59"/>
      <c r="F40" s="58"/>
      <c r="G40" s="58">
        <v>14</v>
      </c>
      <c r="H40" s="58"/>
      <c r="I40" s="58"/>
      <c r="J40" s="58">
        <v>109</v>
      </c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13"/>
      <c r="W40" s="13"/>
      <c r="X40" s="13"/>
      <c r="Y40" s="13"/>
      <c r="Z40" s="13"/>
    </row>
    <row r="41" spans="1:26" ht="22.5">
      <c r="A41" s="55"/>
      <c r="B41" s="56" t="s">
        <v>74</v>
      </c>
      <c r="C41" s="57" t="s">
        <v>52</v>
      </c>
      <c r="D41" s="58"/>
      <c r="E41" s="59"/>
      <c r="F41" s="58"/>
      <c r="G41" s="58">
        <v>8</v>
      </c>
      <c r="H41" s="58"/>
      <c r="I41" s="58"/>
      <c r="J41" s="58">
        <v>59</v>
      </c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13"/>
      <c r="W41" s="13"/>
      <c r="X41" s="13"/>
      <c r="Y41" s="13"/>
      <c r="Z41" s="13"/>
    </row>
    <row r="42" spans="1:26">
      <c r="A42" s="55"/>
      <c r="B42" s="56" t="s">
        <v>53</v>
      </c>
      <c r="C42" s="57" t="s">
        <v>54</v>
      </c>
      <c r="D42" s="58"/>
      <c r="E42" s="59"/>
      <c r="F42" s="58"/>
      <c r="G42" s="58">
        <v>3197</v>
      </c>
      <c r="H42" s="58"/>
      <c r="I42" s="58"/>
      <c r="J42" s="58">
        <v>9961</v>
      </c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13"/>
      <c r="W42" s="13"/>
      <c r="X42" s="13"/>
      <c r="Y42" s="13"/>
      <c r="Z42" s="13"/>
    </row>
    <row r="43" spans="1:26" ht="146.25">
      <c r="A43" s="50">
        <v>118</v>
      </c>
      <c r="B43" s="51" t="s">
        <v>75</v>
      </c>
      <c r="C43" s="52">
        <v>94</v>
      </c>
      <c r="D43" s="53">
        <v>160.44999999999999</v>
      </c>
      <c r="E43" s="54" t="s">
        <v>76</v>
      </c>
      <c r="F43" s="53" t="s">
        <v>77</v>
      </c>
      <c r="G43" s="53">
        <v>15082</v>
      </c>
      <c r="H43" s="53" t="s">
        <v>78</v>
      </c>
      <c r="I43" s="53" t="s">
        <v>79</v>
      </c>
      <c r="J43" s="53">
        <v>47108</v>
      </c>
      <c r="K43" s="54" t="s">
        <v>80</v>
      </c>
      <c r="L43" s="54"/>
      <c r="M43" s="54"/>
      <c r="N43" s="54"/>
      <c r="O43" s="54"/>
      <c r="P43" s="54"/>
      <c r="Q43" s="54"/>
      <c r="R43" s="54"/>
      <c r="S43" s="54"/>
      <c r="T43" s="54"/>
      <c r="U43" s="54" t="s">
        <v>81</v>
      </c>
      <c r="V43" s="13"/>
      <c r="W43" s="13"/>
      <c r="X43" s="13"/>
      <c r="Y43" s="13"/>
      <c r="Z43" s="13"/>
    </row>
    <row r="44" spans="1:26" ht="22.5">
      <c r="A44" s="55"/>
      <c r="B44" s="56" t="s">
        <v>82</v>
      </c>
      <c r="C44" s="57" t="s">
        <v>50</v>
      </c>
      <c r="D44" s="58"/>
      <c r="E44" s="59"/>
      <c r="F44" s="58"/>
      <c r="G44" s="58">
        <v>589</v>
      </c>
      <c r="H44" s="58"/>
      <c r="I44" s="58"/>
      <c r="J44" s="58">
        <v>4455</v>
      </c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13"/>
      <c r="W44" s="13"/>
      <c r="X44" s="13"/>
      <c r="Y44" s="13"/>
      <c r="Z44" s="13"/>
    </row>
    <row r="45" spans="1:26" ht="22.5">
      <c r="A45" s="55"/>
      <c r="B45" s="56" t="s">
        <v>83</v>
      </c>
      <c r="C45" s="57" t="s">
        <v>52</v>
      </c>
      <c r="D45" s="58"/>
      <c r="E45" s="59"/>
      <c r="F45" s="58"/>
      <c r="G45" s="58">
        <v>336</v>
      </c>
      <c r="H45" s="58"/>
      <c r="I45" s="58"/>
      <c r="J45" s="58">
        <v>2393</v>
      </c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13"/>
      <c r="W45" s="13"/>
      <c r="X45" s="13"/>
      <c r="Y45" s="13"/>
      <c r="Z45" s="13"/>
    </row>
    <row r="46" spans="1:26">
      <c r="A46" s="55"/>
      <c r="B46" s="56" t="s">
        <v>53</v>
      </c>
      <c r="C46" s="57" t="s">
        <v>54</v>
      </c>
      <c r="D46" s="58"/>
      <c r="E46" s="59"/>
      <c r="F46" s="58"/>
      <c r="G46" s="58">
        <v>16007</v>
      </c>
      <c r="H46" s="58"/>
      <c r="I46" s="58"/>
      <c r="J46" s="58">
        <v>53956</v>
      </c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13"/>
      <c r="W46" s="13"/>
      <c r="X46" s="13"/>
      <c r="Y46" s="13"/>
      <c r="Z46" s="13"/>
    </row>
    <row r="47" spans="1:26" ht="168.75">
      <c r="A47" s="50">
        <v>119</v>
      </c>
      <c r="B47" s="51" t="s">
        <v>84</v>
      </c>
      <c r="C47" s="52">
        <v>9.4</v>
      </c>
      <c r="D47" s="53">
        <v>5588.82</v>
      </c>
      <c r="E47" s="54" t="s">
        <v>85</v>
      </c>
      <c r="F47" s="53" t="s">
        <v>86</v>
      </c>
      <c r="G47" s="53">
        <v>52535</v>
      </c>
      <c r="H47" s="53" t="s">
        <v>87</v>
      </c>
      <c r="I47" s="53" t="s">
        <v>88</v>
      </c>
      <c r="J47" s="53">
        <v>209763</v>
      </c>
      <c r="K47" s="54" t="s">
        <v>89</v>
      </c>
      <c r="L47" s="54"/>
      <c r="M47" s="54"/>
      <c r="N47" s="54"/>
      <c r="O47" s="54"/>
      <c r="P47" s="54"/>
      <c r="Q47" s="54"/>
      <c r="R47" s="54"/>
      <c r="S47" s="54"/>
      <c r="T47" s="54"/>
      <c r="U47" s="54" t="s">
        <v>90</v>
      </c>
      <c r="V47" s="13"/>
      <c r="W47" s="13"/>
      <c r="X47" s="13"/>
      <c r="Y47" s="13"/>
      <c r="Z47" s="13"/>
    </row>
    <row r="48" spans="1:26" ht="22.5">
      <c r="A48" s="55"/>
      <c r="B48" s="56" t="s">
        <v>91</v>
      </c>
      <c r="C48" s="57" t="s">
        <v>50</v>
      </c>
      <c r="D48" s="58"/>
      <c r="E48" s="59"/>
      <c r="F48" s="58"/>
      <c r="G48" s="58">
        <v>1218</v>
      </c>
      <c r="H48" s="58"/>
      <c r="I48" s="58"/>
      <c r="J48" s="58">
        <v>9200</v>
      </c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13"/>
      <c r="W48" s="13"/>
      <c r="X48" s="13"/>
      <c r="Y48" s="13"/>
      <c r="Z48" s="13"/>
    </row>
    <row r="49" spans="1:26" ht="22.5">
      <c r="A49" s="55"/>
      <c r="B49" s="56" t="s">
        <v>92</v>
      </c>
      <c r="C49" s="57" t="s">
        <v>52</v>
      </c>
      <c r="D49" s="58"/>
      <c r="E49" s="59"/>
      <c r="F49" s="58"/>
      <c r="G49" s="58">
        <v>695</v>
      </c>
      <c r="H49" s="58"/>
      <c r="I49" s="58"/>
      <c r="J49" s="58">
        <v>4942</v>
      </c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13"/>
      <c r="W49" s="13"/>
      <c r="X49" s="13"/>
      <c r="Y49" s="13"/>
      <c r="Z49" s="13"/>
    </row>
    <row r="50" spans="1:26">
      <c r="A50" s="55"/>
      <c r="B50" s="56" t="s">
        <v>53</v>
      </c>
      <c r="C50" s="57" t="s">
        <v>54</v>
      </c>
      <c r="D50" s="58"/>
      <c r="E50" s="59"/>
      <c r="F50" s="58"/>
      <c r="G50" s="58">
        <v>54448</v>
      </c>
      <c r="H50" s="58"/>
      <c r="I50" s="58"/>
      <c r="J50" s="58">
        <v>223905</v>
      </c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13"/>
      <c r="W50" s="13"/>
      <c r="X50" s="13"/>
      <c r="Y50" s="13"/>
      <c r="Z50" s="13"/>
    </row>
    <row r="51" spans="1:26" ht="135">
      <c r="A51" s="50">
        <v>120</v>
      </c>
      <c r="B51" s="51" t="s">
        <v>93</v>
      </c>
      <c r="C51" s="52">
        <v>3.76</v>
      </c>
      <c r="D51" s="53">
        <v>6520.07</v>
      </c>
      <c r="E51" s="54" t="s">
        <v>94</v>
      </c>
      <c r="F51" s="53">
        <v>4.49</v>
      </c>
      <c r="G51" s="53">
        <v>24515</v>
      </c>
      <c r="H51" s="53" t="s">
        <v>95</v>
      </c>
      <c r="I51" s="53">
        <v>17</v>
      </c>
      <c r="J51" s="53">
        <v>96301</v>
      </c>
      <c r="K51" s="54" t="s">
        <v>96</v>
      </c>
      <c r="L51" s="54"/>
      <c r="M51" s="54"/>
      <c r="N51" s="54"/>
      <c r="O51" s="54"/>
      <c r="P51" s="54"/>
      <c r="Q51" s="54"/>
      <c r="R51" s="54"/>
      <c r="S51" s="54"/>
      <c r="T51" s="54"/>
      <c r="U51" s="54">
        <v>79</v>
      </c>
      <c r="V51" s="13"/>
      <c r="W51" s="13"/>
      <c r="X51" s="13"/>
      <c r="Y51" s="13"/>
      <c r="Z51" s="13"/>
    </row>
    <row r="52" spans="1:26" ht="22.5">
      <c r="A52" s="55"/>
      <c r="B52" s="56" t="s">
        <v>97</v>
      </c>
      <c r="C52" s="57" t="s">
        <v>50</v>
      </c>
      <c r="D52" s="58"/>
      <c r="E52" s="59"/>
      <c r="F52" s="58"/>
      <c r="G52" s="58">
        <v>7</v>
      </c>
      <c r="H52" s="58"/>
      <c r="I52" s="58"/>
      <c r="J52" s="58">
        <v>51</v>
      </c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13"/>
      <c r="W52" s="13"/>
      <c r="X52" s="13"/>
      <c r="Y52" s="13"/>
      <c r="Z52" s="13"/>
    </row>
    <row r="53" spans="1:26" ht="22.5">
      <c r="A53" s="55"/>
      <c r="B53" s="56" t="s">
        <v>98</v>
      </c>
      <c r="C53" s="57" t="s">
        <v>52</v>
      </c>
      <c r="D53" s="58"/>
      <c r="E53" s="59"/>
      <c r="F53" s="58"/>
      <c r="G53" s="58">
        <v>4</v>
      </c>
      <c r="H53" s="58"/>
      <c r="I53" s="58"/>
      <c r="J53" s="58">
        <v>27</v>
      </c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13"/>
      <c r="W53" s="13"/>
      <c r="X53" s="13"/>
      <c r="Y53" s="13"/>
      <c r="Z53" s="13"/>
    </row>
    <row r="54" spans="1:26">
      <c r="A54" s="55"/>
      <c r="B54" s="56" t="s">
        <v>53</v>
      </c>
      <c r="C54" s="57" t="s">
        <v>54</v>
      </c>
      <c r="D54" s="58"/>
      <c r="E54" s="59"/>
      <c r="F54" s="58"/>
      <c r="G54" s="58">
        <v>24526</v>
      </c>
      <c r="H54" s="58"/>
      <c r="I54" s="58"/>
      <c r="J54" s="58">
        <v>96379</v>
      </c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13"/>
      <c r="W54" s="13"/>
      <c r="X54" s="13"/>
      <c r="Y54" s="13"/>
      <c r="Z54" s="13"/>
    </row>
    <row r="55" spans="1:26" ht="112.5">
      <c r="A55" s="50">
        <v>136</v>
      </c>
      <c r="B55" s="51" t="s">
        <v>99</v>
      </c>
      <c r="C55" s="52">
        <v>0.39800000000000002</v>
      </c>
      <c r="D55" s="53">
        <v>306.5</v>
      </c>
      <c r="E55" s="54">
        <v>306.5</v>
      </c>
      <c r="F55" s="53"/>
      <c r="G55" s="53">
        <v>122</v>
      </c>
      <c r="H55" s="53">
        <v>122</v>
      </c>
      <c r="I55" s="53"/>
      <c r="J55" s="53">
        <v>1081</v>
      </c>
      <c r="K55" s="54">
        <v>1081</v>
      </c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13"/>
      <c r="W55" s="13"/>
      <c r="X55" s="13"/>
      <c r="Y55" s="13"/>
      <c r="Z55" s="13"/>
    </row>
    <row r="56" spans="1:26" ht="33.75">
      <c r="A56" s="55"/>
      <c r="B56" s="56" t="s">
        <v>100</v>
      </c>
      <c r="C56" s="57" t="s">
        <v>101</v>
      </c>
      <c r="D56" s="58"/>
      <c r="E56" s="59"/>
      <c r="F56" s="58"/>
      <c r="G56" s="58">
        <v>135</v>
      </c>
      <c r="H56" s="58"/>
      <c r="I56" s="58"/>
      <c r="J56" s="58">
        <v>1016</v>
      </c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13"/>
      <c r="W56" s="13"/>
      <c r="X56" s="13"/>
      <c r="Y56" s="13"/>
      <c r="Z56" s="13"/>
    </row>
    <row r="57" spans="1:26" ht="22.5">
      <c r="A57" s="55"/>
      <c r="B57" s="56" t="s">
        <v>102</v>
      </c>
      <c r="C57" s="57" t="s">
        <v>103</v>
      </c>
      <c r="D57" s="58"/>
      <c r="E57" s="59"/>
      <c r="F57" s="58"/>
      <c r="G57" s="58">
        <v>83</v>
      </c>
      <c r="H57" s="58"/>
      <c r="I57" s="58"/>
      <c r="J57" s="58">
        <v>584</v>
      </c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13"/>
      <c r="W57" s="13"/>
      <c r="X57" s="13"/>
      <c r="Y57" s="13"/>
      <c r="Z57" s="13"/>
    </row>
    <row r="58" spans="1:26">
      <c r="A58" s="55"/>
      <c r="B58" s="56" t="s">
        <v>53</v>
      </c>
      <c r="C58" s="57" t="s">
        <v>54</v>
      </c>
      <c r="D58" s="58"/>
      <c r="E58" s="59"/>
      <c r="F58" s="58"/>
      <c r="G58" s="58">
        <v>340</v>
      </c>
      <c r="H58" s="58"/>
      <c r="I58" s="58"/>
      <c r="J58" s="58">
        <v>2681</v>
      </c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13"/>
      <c r="W58" s="13"/>
      <c r="X58" s="13"/>
      <c r="Y58" s="13"/>
      <c r="Z58" s="13"/>
    </row>
    <row r="59" spans="1:26" ht="112.5">
      <c r="A59" s="50">
        <v>137</v>
      </c>
      <c r="B59" s="51" t="s">
        <v>104</v>
      </c>
      <c r="C59" s="52">
        <v>0.39800000000000002</v>
      </c>
      <c r="D59" s="53">
        <v>192.72</v>
      </c>
      <c r="E59" s="54" t="s">
        <v>105</v>
      </c>
      <c r="F59" s="53" t="s">
        <v>106</v>
      </c>
      <c r="G59" s="53">
        <v>77</v>
      </c>
      <c r="H59" s="53" t="s">
        <v>107</v>
      </c>
      <c r="I59" s="53" t="s">
        <v>108</v>
      </c>
      <c r="J59" s="53">
        <v>603</v>
      </c>
      <c r="K59" s="54" t="s">
        <v>109</v>
      </c>
      <c r="L59" s="54"/>
      <c r="M59" s="54"/>
      <c r="N59" s="54"/>
      <c r="O59" s="54"/>
      <c r="P59" s="54"/>
      <c r="Q59" s="54"/>
      <c r="R59" s="54"/>
      <c r="S59" s="54"/>
      <c r="T59" s="54"/>
      <c r="U59" s="54" t="s">
        <v>110</v>
      </c>
      <c r="V59" s="13"/>
      <c r="W59" s="13"/>
      <c r="X59" s="13"/>
      <c r="Y59" s="13"/>
      <c r="Z59" s="13"/>
    </row>
    <row r="60" spans="1:26" ht="33.75">
      <c r="A60" s="55"/>
      <c r="B60" s="56" t="s">
        <v>111</v>
      </c>
      <c r="C60" s="57" t="s">
        <v>101</v>
      </c>
      <c r="D60" s="58"/>
      <c r="E60" s="59"/>
      <c r="F60" s="58"/>
      <c r="G60" s="58">
        <v>68</v>
      </c>
      <c r="H60" s="58"/>
      <c r="I60" s="58"/>
      <c r="J60" s="58">
        <v>500</v>
      </c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13"/>
      <c r="W60" s="13"/>
      <c r="X60" s="13"/>
      <c r="Y60" s="13"/>
      <c r="Z60" s="13"/>
    </row>
    <row r="61" spans="1:26" ht="22.5">
      <c r="A61" s="55"/>
      <c r="B61" s="56" t="s">
        <v>112</v>
      </c>
      <c r="C61" s="57" t="s">
        <v>113</v>
      </c>
      <c r="D61" s="58"/>
      <c r="E61" s="59"/>
      <c r="F61" s="58"/>
      <c r="G61" s="58">
        <v>39</v>
      </c>
      <c r="H61" s="58"/>
      <c r="I61" s="58"/>
      <c r="J61" s="58">
        <v>271</v>
      </c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13"/>
      <c r="W61" s="13"/>
      <c r="X61" s="13"/>
      <c r="Y61" s="13"/>
      <c r="Z61" s="13"/>
    </row>
    <row r="62" spans="1:26">
      <c r="A62" s="55"/>
      <c r="B62" s="56" t="s">
        <v>53</v>
      </c>
      <c r="C62" s="57" t="s">
        <v>54</v>
      </c>
      <c r="D62" s="58"/>
      <c r="E62" s="59"/>
      <c r="F62" s="58"/>
      <c r="G62" s="58">
        <v>184</v>
      </c>
      <c r="H62" s="58"/>
      <c r="I62" s="58"/>
      <c r="J62" s="58">
        <v>1374</v>
      </c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13"/>
      <c r="W62" s="13"/>
      <c r="X62" s="13"/>
      <c r="Y62" s="13"/>
      <c r="Z62" s="13"/>
    </row>
    <row r="63" spans="1:26" ht="135">
      <c r="A63" s="50">
        <v>138</v>
      </c>
      <c r="B63" s="51" t="s">
        <v>114</v>
      </c>
      <c r="C63" s="52">
        <v>2.8</v>
      </c>
      <c r="D63" s="53">
        <v>243.29</v>
      </c>
      <c r="E63" s="54" t="s">
        <v>115</v>
      </c>
      <c r="F63" s="53" t="s">
        <v>116</v>
      </c>
      <c r="G63" s="53">
        <v>681</v>
      </c>
      <c r="H63" s="53" t="s">
        <v>117</v>
      </c>
      <c r="I63" s="53" t="s">
        <v>118</v>
      </c>
      <c r="J63" s="53">
        <v>3352</v>
      </c>
      <c r="K63" s="54" t="s">
        <v>119</v>
      </c>
      <c r="L63" s="54"/>
      <c r="M63" s="54"/>
      <c r="N63" s="54"/>
      <c r="O63" s="54"/>
      <c r="P63" s="54"/>
      <c r="Q63" s="54"/>
      <c r="R63" s="54"/>
      <c r="S63" s="54"/>
      <c r="T63" s="54"/>
      <c r="U63" s="54" t="s">
        <v>120</v>
      </c>
      <c r="V63" s="13"/>
      <c r="W63" s="13"/>
      <c r="X63" s="13"/>
      <c r="Y63" s="13"/>
      <c r="Z63" s="13"/>
    </row>
    <row r="64" spans="1:26" ht="33.75">
      <c r="A64" s="55"/>
      <c r="B64" s="56" t="s">
        <v>121</v>
      </c>
      <c r="C64" s="57" t="s">
        <v>101</v>
      </c>
      <c r="D64" s="58"/>
      <c r="E64" s="59"/>
      <c r="F64" s="58"/>
      <c r="G64" s="58">
        <v>115</v>
      </c>
      <c r="H64" s="58"/>
      <c r="I64" s="58"/>
      <c r="J64" s="58">
        <v>860</v>
      </c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13"/>
      <c r="W64" s="13"/>
      <c r="X64" s="13"/>
      <c r="Y64" s="13"/>
      <c r="Z64" s="13"/>
    </row>
    <row r="65" spans="1:26" ht="22.5">
      <c r="A65" s="55"/>
      <c r="B65" s="56" t="s">
        <v>122</v>
      </c>
      <c r="C65" s="57" t="s">
        <v>103</v>
      </c>
      <c r="D65" s="58"/>
      <c r="E65" s="59"/>
      <c r="F65" s="58"/>
      <c r="G65" s="58">
        <v>71</v>
      </c>
      <c r="H65" s="58"/>
      <c r="I65" s="58"/>
      <c r="J65" s="58">
        <v>494</v>
      </c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13"/>
      <c r="W65" s="13"/>
      <c r="X65" s="13"/>
      <c r="Y65" s="13"/>
      <c r="Z65" s="13"/>
    </row>
    <row r="66" spans="1:26">
      <c r="A66" s="55"/>
      <c r="B66" s="56" t="s">
        <v>53</v>
      </c>
      <c r="C66" s="57" t="s">
        <v>54</v>
      </c>
      <c r="D66" s="58"/>
      <c r="E66" s="59"/>
      <c r="F66" s="58"/>
      <c r="G66" s="58">
        <v>867</v>
      </c>
      <c r="H66" s="58"/>
      <c r="I66" s="58"/>
      <c r="J66" s="58">
        <v>4706</v>
      </c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13"/>
      <c r="W66" s="13"/>
      <c r="X66" s="13"/>
      <c r="Y66" s="13"/>
      <c r="Z66" s="13"/>
    </row>
    <row r="67" spans="1:26" ht="123.75">
      <c r="A67" s="50">
        <v>139</v>
      </c>
      <c r="B67" s="51" t="s">
        <v>123</v>
      </c>
      <c r="C67" s="52">
        <v>0.55000000000000004</v>
      </c>
      <c r="D67" s="53">
        <v>961.17</v>
      </c>
      <c r="E67" s="54" t="s">
        <v>124</v>
      </c>
      <c r="F67" s="53" t="s">
        <v>125</v>
      </c>
      <c r="G67" s="53">
        <v>529</v>
      </c>
      <c r="H67" s="53" t="s">
        <v>126</v>
      </c>
      <c r="I67" s="53" t="s">
        <v>127</v>
      </c>
      <c r="J67" s="53">
        <v>2737</v>
      </c>
      <c r="K67" s="54" t="s">
        <v>128</v>
      </c>
      <c r="L67" s="54"/>
      <c r="M67" s="54"/>
      <c r="N67" s="54"/>
      <c r="O67" s="54"/>
      <c r="P67" s="54"/>
      <c r="Q67" s="54"/>
      <c r="R67" s="54"/>
      <c r="S67" s="54"/>
      <c r="T67" s="54"/>
      <c r="U67" s="54" t="s">
        <v>129</v>
      </c>
      <c r="V67" s="13"/>
      <c r="W67" s="13"/>
      <c r="X67" s="13"/>
      <c r="Y67" s="13"/>
      <c r="Z67" s="13"/>
    </row>
    <row r="68" spans="1:26" ht="33.75">
      <c r="A68" s="55"/>
      <c r="B68" s="56" t="s">
        <v>130</v>
      </c>
      <c r="C68" s="57" t="s">
        <v>63</v>
      </c>
      <c r="D68" s="58"/>
      <c r="E68" s="59"/>
      <c r="F68" s="58"/>
      <c r="G68" s="58">
        <v>78</v>
      </c>
      <c r="H68" s="58"/>
      <c r="I68" s="58"/>
      <c r="J68" s="58">
        <v>581</v>
      </c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13"/>
      <c r="W68" s="13"/>
      <c r="X68" s="13"/>
      <c r="Y68" s="13"/>
      <c r="Z68" s="13"/>
    </row>
    <row r="69" spans="1:26" ht="22.5">
      <c r="A69" s="55"/>
      <c r="B69" s="56" t="s">
        <v>131</v>
      </c>
      <c r="C69" s="57" t="s">
        <v>65</v>
      </c>
      <c r="D69" s="58"/>
      <c r="E69" s="59"/>
      <c r="F69" s="58"/>
      <c r="G69" s="58">
        <v>45</v>
      </c>
      <c r="H69" s="58"/>
      <c r="I69" s="58"/>
      <c r="J69" s="58">
        <v>315</v>
      </c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13"/>
      <c r="W69" s="13"/>
      <c r="X69" s="13"/>
      <c r="Y69" s="13"/>
      <c r="Z69" s="13"/>
    </row>
    <row r="70" spans="1:26">
      <c r="A70" s="55"/>
      <c r="B70" s="56" t="s">
        <v>53</v>
      </c>
      <c r="C70" s="57" t="s">
        <v>54</v>
      </c>
      <c r="D70" s="58"/>
      <c r="E70" s="59"/>
      <c r="F70" s="58"/>
      <c r="G70" s="58">
        <v>652</v>
      </c>
      <c r="H70" s="58"/>
      <c r="I70" s="58"/>
      <c r="J70" s="58">
        <v>3633</v>
      </c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13"/>
      <c r="W70" s="13"/>
      <c r="X70" s="13"/>
      <c r="Y70" s="13"/>
      <c r="Z70" s="13"/>
    </row>
    <row r="71" spans="1:26" ht="67.5">
      <c r="A71" s="50">
        <v>140</v>
      </c>
      <c r="B71" s="51" t="s">
        <v>132</v>
      </c>
      <c r="C71" s="52">
        <v>1.0999999999999999E-2</v>
      </c>
      <c r="D71" s="53">
        <v>7870</v>
      </c>
      <c r="E71" s="54" t="s">
        <v>133</v>
      </c>
      <c r="F71" s="53"/>
      <c r="G71" s="53">
        <v>87</v>
      </c>
      <c r="H71" s="53" t="s">
        <v>134</v>
      </c>
      <c r="I71" s="53"/>
      <c r="J71" s="53">
        <v>529</v>
      </c>
      <c r="K71" s="54" t="s">
        <v>135</v>
      </c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13"/>
      <c r="W71" s="13"/>
      <c r="X71" s="13"/>
      <c r="Y71" s="13"/>
      <c r="Z71" s="13"/>
    </row>
    <row r="72" spans="1:26" ht="67.5">
      <c r="A72" s="60">
        <v>141</v>
      </c>
      <c r="B72" s="61" t="s">
        <v>136</v>
      </c>
      <c r="C72" s="62">
        <v>1.4999999999999999E-2</v>
      </c>
      <c r="D72" s="63">
        <v>12170</v>
      </c>
      <c r="E72" s="64" t="s">
        <v>137</v>
      </c>
      <c r="F72" s="63"/>
      <c r="G72" s="63">
        <v>183</v>
      </c>
      <c r="H72" s="63" t="s">
        <v>138</v>
      </c>
      <c r="I72" s="63"/>
      <c r="J72" s="63">
        <v>403</v>
      </c>
      <c r="K72" s="64" t="s">
        <v>139</v>
      </c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13"/>
      <c r="W72" s="13"/>
      <c r="X72" s="13"/>
      <c r="Y72" s="13"/>
      <c r="Z72" s="13"/>
    </row>
    <row r="73" spans="1:26" ht="33.75">
      <c r="A73" s="123" t="s">
        <v>140</v>
      </c>
      <c r="B73" s="123"/>
      <c r="C73" s="123"/>
      <c r="D73" s="123"/>
      <c r="E73" s="123"/>
      <c r="F73" s="123"/>
      <c r="G73" s="65">
        <v>101660</v>
      </c>
      <c r="H73" s="65" t="s">
        <v>141</v>
      </c>
      <c r="I73" s="65" t="s">
        <v>142</v>
      </c>
      <c r="J73" s="65">
        <v>398122</v>
      </c>
      <c r="K73" s="65" t="s">
        <v>143</v>
      </c>
      <c r="L73" s="65"/>
      <c r="M73" s="65"/>
      <c r="N73" s="65"/>
      <c r="O73" s="65"/>
      <c r="P73" s="65"/>
      <c r="Q73" s="65"/>
      <c r="R73" s="65"/>
      <c r="S73" s="65"/>
      <c r="T73" s="65"/>
      <c r="U73" s="65" t="s">
        <v>144</v>
      </c>
      <c r="V73" s="13"/>
      <c r="W73" s="13"/>
      <c r="X73" s="13"/>
      <c r="Y73" s="13"/>
      <c r="Z73" s="13"/>
    </row>
    <row r="74" spans="1:26">
      <c r="A74" s="123" t="s">
        <v>145</v>
      </c>
      <c r="B74" s="123"/>
      <c r="C74" s="123"/>
      <c r="D74" s="123"/>
      <c r="E74" s="123"/>
      <c r="F74" s="123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13"/>
      <c r="W74" s="13"/>
      <c r="X74" s="13"/>
      <c r="Y74" s="13"/>
      <c r="Z74" s="13"/>
    </row>
    <row r="75" spans="1:26">
      <c r="A75" s="123" t="s">
        <v>146</v>
      </c>
      <c r="B75" s="123"/>
      <c r="C75" s="123"/>
      <c r="D75" s="123"/>
      <c r="E75" s="123"/>
      <c r="F75" s="123"/>
      <c r="G75" s="65">
        <v>3480</v>
      </c>
      <c r="H75" s="65"/>
      <c r="I75" s="65"/>
      <c r="J75" s="65">
        <v>30830</v>
      </c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13"/>
      <c r="W75" s="13"/>
      <c r="X75" s="13"/>
      <c r="Y75" s="13"/>
      <c r="Z75" s="13"/>
    </row>
    <row r="76" spans="1:26">
      <c r="A76" s="123" t="s">
        <v>147</v>
      </c>
      <c r="B76" s="123"/>
      <c r="C76" s="123"/>
      <c r="D76" s="123"/>
      <c r="E76" s="123"/>
      <c r="F76" s="123"/>
      <c r="G76" s="65">
        <v>90799</v>
      </c>
      <c r="H76" s="65"/>
      <c r="I76" s="65"/>
      <c r="J76" s="65">
        <v>341827</v>
      </c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13"/>
      <c r="W76" s="13"/>
      <c r="X76" s="13"/>
      <c r="Y76" s="13"/>
      <c r="Z76" s="13"/>
    </row>
    <row r="77" spans="1:26">
      <c r="A77" s="123" t="s">
        <v>148</v>
      </c>
      <c r="B77" s="123"/>
      <c r="C77" s="123"/>
      <c r="D77" s="123"/>
      <c r="E77" s="123"/>
      <c r="F77" s="123"/>
      <c r="G77" s="65">
        <v>8446</v>
      </c>
      <c r="H77" s="65"/>
      <c r="I77" s="65"/>
      <c r="J77" s="65">
        <v>34900</v>
      </c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13"/>
      <c r="W77" s="13"/>
      <c r="X77" s="13"/>
      <c r="Y77" s="13"/>
      <c r="Z77" s="13"/>
    </row>
    <row r="78" spans="1:26">
      <c r="A78" s="126" t="s">
        <v>149</v>
      </c>
      <c r="B78" s="126"/>
      <c r="C78" s="126"/>
      <c r="D78" s="126"/>
      <c r="E78" s="126"/>
      <c r="F78" s="126"/>
      <c r="G78" s="65">
        <v>4710</v>
      </c>
      <c r="H78" s="65"/>
      <c r="I78" s="65"/>
      <c r="J78" s="65">
        <v>35515</v>
      </c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13"/>
      <c r="W78" s="13"/>
      <c r="X78" s="13"/>
      <c r="Y78" s="13"/>
      <c r="Z78" s="13"/>
    </row>
    <row r="79" spans="1:26">
      <c r="A79" s="126" t="s">
        <v>150</v>
      </c>
      <c r="B79" s="126"/>
      <c r="C79" s="126"/>
      <c r="D79" s="126"/>
      <c r="E79" s="126"/>
      <c r="F79" s="126"/>
      <c r="G79" s="65">
        <v>2699</v>
      </c>
      <c r="H79" s="65"/>
      <c r="I79" s="65"/>
      <c r="J79" s="65">
        <v>19164</v>
      </c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13"/>
      <c r="W79" s="13"/>
      <c r="X79" s="13"/>
      <c r="Y79" s="13"/>
      <c r="Z79" s="13"/>
    </row>
    <row r="80" spans="1:26">
      <c r="A80" s="126" t="s">
        <v>151</v>
      </c>
      <c r="B80" s="126"/>
      <c r="C80" s="126"/>
      <c r="D80" s="126"/>
      <c r="E80" s="126"/>
      <c r="F80" s="126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13"/>
      <c r="W80" s="13"/>
      <c r="X80" s="13"/>
      <c r="Y80" s="13"/>
      <c r="Z80" s="13"/>
    </row>
    <row r="81" spans="1:26">
      <c r="A81" s="123" t="s">
        <v>152</v>
      </c>
      <c r="B81" s="123"/>
      <c r="C81" s="123"/>
      <c r="D81" s="123"/>
      <c r="E81" s="123"/>
      <c r="F81" s="123"/>
      <c r="G81" s="65">
        <v>105124</v>
      </c>
      <c r="H81" s="65"/>
      <c r="I81" s="65"/>
      <c r="J81" s="65">
        <v>430638</v>
      </c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13"/>
      <c r="W81" s="13"/>
      <c r="X81" s="13"/>
      <c r="Y81" s="13"/>
      <c r="Z81" s="13"/>
    </row>
    <row r="82" spans="1:26">
      <c r="A82" s="123" t="s">
        <v>153</v>
      </c>
      <c r="B82" s="123"/>
      <c r="C82" s="123"/>
      <c r="D82" s="123"/>
      <c r="E82" s="123"/>
      <c r="F82" s="123"/>
      <c r="G82" s="65">
        <v>2283</v>
      </c>
      <c r="H82" s="65"/>
      <c r="I82" s="65"/>
      <c r="J82" s="65">
        <v>12470</v>
      </c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13"/>
      <c r="W82" s="13"/>
      <c r="X82" s="13"/>
      <c r="Y82" s="13"/>
      <c r="Z82" s="13"/>
    </row>
    <row r="83" spans="1:26">
      <c r="A83" s="123" t="s">
        <v>154</v>
      </c>
      <c r="B83" s="123"/>
      <c r="C83" s="123"/>
      <c r="D83" s="123"/>
      <c r="E83" s="123"/>
      <c r="F83" s="123"/>
      <c r="G83" s="65">
        <v>1208</v>
      </c>
      <c r="H83" s="65"/>
      <c r="I83" s="65"/>
      <c r="J83" s="65">
        <v>7387</v>
      </c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13"/>
      <c r="W83" s="13"/>
      <c r="X83" s="13"/>
      <c r="Y83" s="13"/>
      <c r="Z83" s="13"/>
    </row>
    <row r="84" spans="1:26">
      <c r="A84" s="123" t="s">
        <v>155</v>
      </c>
      <c r="B84" s="123"/>
      <c r="C84" s="123"/>
      <c r="D84" s="123"/>
      <c r="E84" s="123"/>
      <c r="F84" s="123"/>
      <c r="G84" s="65">
        <v>184</v>
      </c>
      <c r="H84" s="65"/>
      <c r="I84" s="65"/>
      <c r="J84" s="65">
        <v>1374</v>
      </c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13"/>
      <c r="W84" s="13"/>
      <c r="X84" s="13"/>
      <c r="Y84" s="13"/>
      <c r="Z84" s="13"/>
    </row>
    <row r="85" spans="1:26">
      <c r="A85" s="123" t="s">
        <v>156</v>
      </c>
      <c r="B85" s="123"/>
      <c r="C85" s="123"/>
      <c r="D85" s="123"/>
      <c r="E85" s="123"/>
      <c r="F85" s="123"/>
      <c r="G85" s="65">
        <v>270</v>
      </c>
      <c r="H85" s="65"/>
      <c r="I85" s="65"/>
      <c r="J85" s="65">
        <v>932</v>
      </c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13"/>
      <c r="W85" s="13"/>
      <c r="X85" s="13"/>
      <c r="Y85" s="13"/>
      <c r="Z85" s="13"/>
    </row>
    <row r="86" spans="1:26">
      <c r="A86" s="123" t="s">
        <v>157</v>
      </c>
      <c r="B86" s="123"/>
      <c r="C86" s="123"/>
      <c r="D86" s="123"/>
      <c r="E86" s="123"/>
      <c r="F86" s="123"/>
      <c r="G86" s="65">
        <v>109069</v>
      </c>
      <c r="H86" s="65"/>
      <c r="I86" s="65"/>
      <c r="J86" s="65">
        <v>452801</v>
      </c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13"/>
      <c r="W86" s="13"/>
      <c r="X86" s="13"/>
      <c r="Y86" s="13"/>
      <c r="Z86" s="13"/>
    </row>
    <row r="87" spans="1:26">
      <c r="A87" s="123" t="s">
        <v>158</v>
      </c>
      <c r="B87" s="123"/>
      <c r="C87" s="123"/>
      <c r="D87" s="123"/>
      <c r="E87" s="123"/>
      <c r="F87" s="123"/>
      <c r="G87" s="65"/>
      <c r="H87" s="65"/>
      <c r="I87" s="65"/>
      <c r="J87" s="65">
        <v>81504.179999999993</v>
      </c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13"/>
      <c r="W87" s="13"/>
      <c r="X87" s="13"/>
      <c r="Y87" s="13"/>
      <c r="Z87" s="13"/>
    </row>
    <row r="88" spans="1:26">
      <c r="A88" s="126" t="s">
        <v>159</v>
      </c>
      <c r="B88" s="126"/>
      <c r="C88" s="126"/>
      <c r="D88" s="126"/>
      <c r="E88" s="126"/>
      <c r="F88" s="126"/>
      <c r="G88" s="65"/>
      <c r="H88" s="65"/>
      <c r="I88" s="65"/>
      <c r="J88" s="65">
        <v>534305.18000000005</v>
      </c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13"/>
      <c r="W88" s="13"/>
      <c r="X88" s="13"/>
      <c r="Y88" s="13"/>
      <c r="Z88" s="13"/>
    </row>
    <row r="89" spans="1:26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13"/>
      <c r="W89" s="13"/>
      <c r="X89" s="13"/>
      <c r="Y89" s="13"/>
      <c r="Z89" s="13"/>
    </row>
    <row r="90" spans="1:26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13"/>
      <c r="W90" s="13"/>
      <c r="X90" s="13"/>
      <c r="Y90" s="13"/>
      <c r="Z90" s="13"/>
    </row>
    <row r="91" spans="1:26">
      <c r="A91" s="15" t="s">
        <v>289</v>
      </c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15" t="s">
        <v>290</v>
      </c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>
      <c r="A94" s="10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2"/>
      <c r="W94" s="2"/>
      <c r="X94" s="2"/>
      <c r="Y94" s="2"/>
      <c r="Z94" s="2"/>
    </row>
    <row r="95" spans="1:26">
      <c r="V95" s="16"/>
      <c r="W95" s="16"/>
      <c r="X95" s="16"/>
      <c r="Y95" s="16"/>
      <c r="Z95" s="16"/>
    </row>
    <row r="101" spans="2:10">
      <c r="B101" s="127"/>
      <c r="C101" s="128"/>
      <c r="D101" s="128"/>
      <c r="E101" s="128"/>
      <c r="F101" s="128"/>
      <c r="G101" s="128"/>
      <c r="H101" s="128"/>
      <c r="I101" s="128"/>
      <c r="J101" s="128"/>
    </row>
    <row r="102" spans="2:10">
      <c r="B102" s="129"/>
      <c r="C102" s="128"/>
      <c r="D102" s="128"/>
      <c r="E102" s="128"/>
      <c r="F102" s="128"/>
      <c r="G102" s="128"/>
      <c r="H102" s="128"/>
      <c r="I102" s="128"/>
      <c r="J102" s="128"/>
    </row>
    <row r="103" spans="2:10">
      <c r="B103" s="101"/>
      <c r="C103" s="102"/>
      <c r="D103" s="103"/>
      <c r="E103" s="101"/>
      <c r="F103" s="104"/>
      <c r="G103" s="105"/>
      <c r="H103" s="105"/>
      <c r="I103" s="105"/>
      <c r="J103" s="105"/>
    </row>
    <row r="104" spans="2:10">
      <c r="B104" s="127"/>
      <c r="C104" s="128"/>
      <c r="D104" s="128"/>
      <c r="E104" s="128"/>
      <c r="F104" s="128"/>
      <c r="G104" s="128"/>
      <c r="H104" s="128"/>
      <c r="I104" s="128"/>
      <c r="J104" s="128"/>
    </row>
    <row r="105" spans="2:10">
      <c r="B105" s="129"/>
      <c r="C105" s="128"/>
      <c r="D105" s="128"/>
      <c r="E105" s="128"/>
      <c r="F105" s="128"/>
      <c r="G105" s="128"/>
      <c r="H105" s="128"/>
      <c r="I105" s="128"/>
      <c r="J105" s="128"/>
    </row>
  </sheetData>
  <mergeCells count="46">
    <mergeCell ref="B101:J101"/>
    <mergeCell ref="B102:J102"/>
    <mergeCell ref="B104:J104"/>
    <mergeCell ref="B105:J105"/>
    <mergeCell ref="A84:F84"/>
    <mergeCell ref="A85:F85"/>
    <mergeCell ref="A86:F86"/>
    <mergeCell ref="A87:F87"/>
    <mergeCell ref="A88:F88"/>
    <mergeCell ref="A83:F83"/>
    <mergeCell ref="A30:U30"/>
    <mergeCell ref="A73:F73"/>
    <mergeCell ref="A74:F74"/>
    <mergeCell ref="A75:F75"/>
    <mergeCell ref="A76:F76"/>
    <mergeCell ref="A77:F77"/>
    <mergeCell ref="A78:F78"/>
    <mergeCell ref="A79:F79"/>
    <mergeCell ref="A80:F80"/>
    <mergeCell ref="A81:F81"/>
    <mergeCell ref="A82:F82"/>
    <mergeCell ref="A11:U11"/>
    <mergeCell ref="A12:U12"/>
    <mergeCell ref="A13:U13"/>
    <mergeCell ref="A14:U14"/>
    <mergeCell ref="J16:U16"/>
    <mergeCell ref="G16:I16"/>
    <mergeCell ref="A26:A28"/>
    <mergeCell ref="B26:B28"/>
    <mergeCell ref="C26:C28"/>
    <mergeCell ref="D26:F26"/>
    <mergeCell ref="D27:D28"/>
    <mergeCell ref="J26:U26"/>
    <mergeCell ref="G27:G28"/>
    <mergeCell ref="G21:H21"/>
    <mergeCell ref="J21:K21"/>
    <mergeCell ref="J27:J28"/>
    <mergeCell ref="G26:I26"/>
    <mergeCell ref="G20:H20"/>
    <mergeCell ref="J17:K17"/>
    <mergeCell ref="J20:K20"/>
    <mergeCell ref="G18:H18"/>
    <mergeCell ref="G19:H19"/>
    <mergeCell ref="J18:K18"/>
    <mergeCell ref="J19:K19"/>
    <mergeCell ref="G17:H17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2:W107"/>
  <sheetViews>
    <sheetView showGridLines="0" topLeftCell="A82" workbookViewId="0">
      <selection activeCell="K102" sqref="K102"/>
    </sheetView>
  </sheetViews>
  <sheetFormatPr defaultRowHeight="12.75"/>
  <cols>
    <col min="1" max="1" width="6" style="14" customWidth="1"/>
    <col min="2" max="2" width="16" style="14" customWidth="1"/>
    <col min="3" max="3" width="33.5703125" style="14" customWidth="1"/>
    <col min="4" max="6" width="11.5703125" style="14" customWidth="1"/>
    <col min="7" max="7" width="12.7109375" style="14" customWidth="1"/>
    <col min="8" max="10" width="11.5703125" style="14" customWidth="1"/>
    <col min="11" max="11" width="12.7109375" style="14" customWidth="1"/>
    <col min="12" max="12" width="12.7109375" style="14" hidden="1" customWidth="1"/>
    <col min="13" max="13" width="11.28515625" style="14" customWidth="1"/>
    <col min="14" max="14" width="15.28515625" style="14" customWidth="1"/>
    <col min="15" max="16" width="0" style="14" hidden="1" customWidth="1"/>
    <col min="17" max="16384" width="9.140625" style="14"/>
  </cols>
  <sheetData>
    <row r="2" spans="1:23" s="3" customFormat="1">
      <c r="A2" s="4" t="s">
        <v>42</v>
      </c>
      <c r="B2" s="2"/>
      <c r="C2" s="2"/>
      <c r="D2" s="2"/>
      <c r="L2" s="32"/>
    </row>
    <row r="3" spans="1:23" s="3" customFormat="1">
      <c r="A3" s="1"/>
      <c r="B3" s="2"/>
      <c r="C3" s="2"/>
      <c r="D3" s="2"/>
      <c r="L3" s="32"/>
    </row>
    <row r="4" spans="1:23" s="3" customFormat="1">
      <c r="A4" s="4" t="s">
        <v>43</v>
      </c>
      <c r="B4" s="2"/>
      <c r="C4" s="2"/>
      <c r="D4" s="2"/>
      <c r="L4" s="32"/>
    </row>
    <row r="5" spans="1:23" s="3" customFormat="1" ht="14.25">
      <c r="A5" s="117" t="s">
        <v>38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5"/>
      <c r="P5" s="5"/>
      <c r="Q5" s="5"/>
      <c r="R5" s="5"/>
      <c r="S5" s="5"/>
      <c r="T5" s="5"/>
      <c r="U5" s="5"/>
      <c r="V5" s="5"/>
      <c r="W5" s="5"/>
    </row>
    <row r="6" spans="1:23" s="3" customFormat="1" ht="11.25">
      <c r="A6" s="118" t="s">
        <v>34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6"/>
      <c r="P6" s="6"/>
      <c r="Q6" s="6"/>
      <c r="R6" s="6"/>
      <c r="S6" s="6"/>
      <c r="T6" s="6"/>
      <c r="U6" s="6"/>
      <c r="V6" s="6"/>
      <c r="W6" s="6"/>
    </row>
    <row r="7" spans="1:23" s="3" customFormat="1" ht="11.25">
      <c r="A7" s="118" t="s">
        <v>44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6"/>
      <c r="P7" s="6"/>
      <c r="Q7" s="6"/>
      <c r="R7" s="6"/>
      <c r="S7" s="6"/>
      <c r="T7" s="6"/>
      <c r="U7" s="6"/>
      <c r="V7" s="6"/>
      <c r="W7" s="6"/>
    </row>
    <row r="8" spans="1:23" s="3" customFormat="1" ht="11.25">
      <c r="A8" s="119" t="s">
        <v>2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4"/>
      <c r="P8" s="4"/>
      <c r="Q8" s="4"/>
      <c r="R8" s="4"/>
      <c r="S8" s="4"/>
      <c r="T8" s="4"/>
      <c r="U8" s="4"/>
      <c r="V8" s="4"/>
      <c r="W8" s="4"/>
    </row>
    <row r="9" spans="1:23" s="3" customFormat="1">
      <c r="L9" s="32"/>
    </row>
    <row r="10" spans="1:23" s="3" customFormat="1" ht="11.25">
      <c r="G10" s="130" t="s">
        <v>20</v>
      </c>
      <c r="H10" s="131"/>
      <c r="I10" s="131"/>
      <c r="J10" s="130" t="s">
        <v>21</v>
      </c>
      <c r="K10" s="131"/>
      <c r="L10" s="131"/>
      <c r="M10" s="132"/>
      <c r="N10" s="27"/>
      <c r="O10" s="27"/>
      <c r="P10" s="27"/>
      <c r="Q10" s="27"/>
      <c r="R10" s="27"/>
      <c r="S10" s="27"/>
      <c r="T10" s="27"/>
      <c r="U10" s="27"/>
      <c r="V10" s="27"/>
      <c r="W10" s="27"/>
    </row>
    <row r="11" spans="1:23" s="3" customFormat="1">
      <c r="D11" s="1" t="s">
        <v>3</v>
      </c>
      <c r="G11" s="106">
        <f>128701.42/1000</f>
        <v>128.70141999999998</v>
      </c>
      <c r="H11" s="107"/>
      <c r="I11" s="20" t="s">
        <v>4</v>
      </c>
      <c r="J11" s="110">
        <f>534305.18/1000</f>
        <v>534.30518000000006</v>
      </c>
      <c r="K11" s="111"/>
      <c r="L11" s="33"/>
      <c r="M11" s="18" t="s">
        <v>4</v>
      </c>
      <c r="N11" s="28"/>
      <c r="O11" s="28"/>
      <c r="P11" s="28"/>
      <c r="Q11" s="28"/>
      <c r="R11" s="28"/>
      <c r="S11" s="28"/>
      <c r="T11" s="28"/>
      <c r="U11" s="28"/>
      <c r="V11" s="28"/>
      <c r="W11" s="29"/>
    </row>
    <row r="12" spans="1:23" s="3" customFormat="1">
      <c r="D12" s="31" t="s">
        <v>36</v>
      </c>
      <c r="F12" s="7"/>
      <c r="G12" s="106">
        <f>0/1000</f>
        <v>0</v>
      </c>
      <c r="H12" s="107"/>
      <c r="I12" s="18" t="s">
        <v>4</v>
      </c>
      <c r="J12" s="110">
        <f>0/1000</f>
        <v>0</v>
      </c>
      <c r="K12" s="111"/>
      <c r="L12" s="33"/>
      <c r="M12" s="18" t="s">
        <v>4</v>
      </c>
      <c r="N12" s="28"/>
      <c r="O12" s="28"/>
      <c r="P12" s="28"/>
      <c r="Q12" s="28"/>
      <c r="R12" s="28"/>
      <c r="S12" s="28"/>
      <c r="T12" s="28"/>
    </row>
    <row r="13" spans="1:23" s="3" customFormat="1">
      <c r="D13" s="31" t="s">
        <v>37</v>
      </c>
      <c r="F13" s="7"/>
      <c r="G13" s="106">
        <f>0/1000</f>
        <v>0</v>
      </c>
      <c r="H13" s="107"/>
      <c r="I13" s="18" t="s">
        <v>4</v>
      </c>
      <c r="J13" s="110">
        <f>0/1000</f>
        <v>0</v>
      </c>
      <c r="K13" s="111"/>
      <c r="L13" s="33"/>
      <c r="M13" s="18" t="s">
        <v>4</v>
      </c>
      <c r="N13" s="28"/>
      <c r="O13" s="28"/>
      <c r="P13" s="28"/>
      <c r="Q13" s="28"/>
      <c r="R13" s="28"/>
      <c r="S13" s="28"/>
      <c r="T13" s="28"/>
    </row>
    <row r="14" spans="1:23" s="3" customFormat="1">
      <c r="D14" s="1" t="s">
        <v>5</v>
      </c>
      <c r="G14" s="106">
        <f>(O14+O15)/1000</f>
        <v>0.29503000000000001</v>
      </c>
      <c r="H14" s="107"/>
      <c r="I14" s="20" t="s">
        <v>6</v>
      </c>
      <c r="J14" s="110">
        <f>(P14+P15)/1000</f>
        <v>0.29503000000000001</v>
      </c>
      <c r="K14" s="111"/>
      <c r="L14" s="38">
        <v>2415</v>
      </c>
      <c r="M14" s="18" t="s">
        <v>6</v>
      </c>
      <c r="N14" s="28"/>
      <c r="O14" s="38">
        <v>219.55</v>
      </c>
      <c r="P14" s="39">
        <v>219.55</v>
      </c>
      <c r="Q14" s="28"/>
      <c r="R14" s="28"/>
      <c r="S14" s="28"/>
      <c r="T14" s="28"/>
      <c r="U14" s="28"/>
      <c r="V14" s="28"/>
      <c r="W14" s="29"/>
    </row>
    <row r="15" spans="1:23" s="3" customFormat="1">
      <c r="D15" s="1" t="s">
        <v>7</v>
      </c>
      <c r="G15" s="106">
        <f>3480/1000</f>
        <v>3.48</v>
      </c>
      <c r="H15" s="107"/>
      <c r="I15" s="20" t="s">
        <v>4</v>
      </c>
      <c r="J15" s="110">
        <f>30830/1000</f>
        <v>30.83</v>
      </c>
      <c r="K15" s="111"/>
      <c r="L15" s="39">
        <v>21395</v>
      </c>
      <c r="M15" s="18" t="s">
        <v>4</v>
      </c>
      <c r="N15" s="28"/>
      <c r="O15" s="38">
        <v>75.48</v>
      </c>
      <c r="P15" s="39">
        <v>75.48</v>
      </c>
      <c r="Q15" s="28"/>
      <c r="R15" s="28"/>
      <c r="S15" s="28"/>
      <c r="T15" s="28"/>
      <c r="U15" s="28"/>
      <c r="V15" s="28"/>
      <c r="W15" s="29"/>
    </row>
    <row r="16" spans="1:23" s="3" customFormat="1">
      <c r="F16" s="2"/>
      <c r="G16" s="22"/>
      <c r="H16" s="22"/>
      <c r="I16" s="24"/>
      <c r="J16" s="23"/>
      <c r="K16" s="25"/>
      <c r="L16" s="38">
        <v>1065</v>
      </c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6"/>
    </row>
    <row r="17" spans="1:23" s="3" customFormat="1">
      <c r="B17" s="2"/>
      <c r="C17" s="2"/>
      <c r="D17" s="2"/>
      <c r="F17" s="7"/>
      <c r="G17" s="17"/>
      <c r="H17" s="17"/>
      <c r="I17" s="8"/>
      <c r="J17" s="9"/>
      <c r="K17" s="9"/>
      <c r="L17" s="39">
        <v>9435</v>
      </c>
      <c r="M17" s="9"/>
      <c r="N17" s="9"/>
      <c r="O17" s="9"/>
      <c r="P17" s="9"/>
      <c r="Q17" s="9"/>
      <c r="R17" s="9"/>
      <c r="S17" s="9"/>
      <c r="T17" s="9"/>
      <c r="U17" s="9"/>
      <c r="V17" s="9"/>
      <c r="W17" s="8"/>
    </row>
    <row r="18" spans="1:23" s="3" customFormat="1" ht="11.25">
      <c r="A18" s="1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3" customFormat="1" ht="13.5" thickBot="1">
      <c r="A19" s="10"/>
      <c r="L19" s="32"/>
    </row>
    <row r="20" spans="1:23" s="12" customFormat="1" ht="23.25" customHeight="1" thickBot="1">
      <c r="A20" s="133" t="s">
        <v>8</v>
      </c>
      <c r="B20" s="133" t="s">
        <v>0</v>
      </c>
      <c r="C20" s="133" t="s">
        <v>22</v>
      </c>
      <c r="D20" s="21" t="s">
        <v>23</v>
      </c>
      <c r="E20" s="133" t="s">
        <v>24</v>
      </c>
      <c r="F20" s="137" t="s">
        <v>25</v>
      </c>
      <c r="G20" s="138"/>
      <c r="H20" s="137" t="s">
        <v>26</v>
      </c>
      <c r="I20" s="141"/>
      <c r="J20" s="141"/>
      <c r="K20" s="138"/>
      <c r="L20" s="34"/>
      <c r="M20" s="133" t="s">
        <v>27</v>
      </c>
      <c r="N20" s="133" t="s">
        <v>28</v>
      </c>
    </row>
    <row r="21" spans="1:23" s="12" customFormat="1" ht="19.5" customHeight="1" thickBot="1">
      <c r="A21" s="134"/>
      <c r="B21" s="134"/>
      <c r="C21" s="134"/>
      <c r="D21" s="133" t="s">
        <v>33</v>
      </c>
      <c r="E21" s="134"/>
      <c r="F21" s="139"/>
      <c r="G21" s="140"/>
      <c r="H21" s="135" t="s">
        <v>29</v>
      </c>
      <c r="I21" s="136"/>
      <c r="J21" s="135" t="s">
        <v>30</v>
      </c>
      <c r="K21" s="136"/>
      <c r="L21" s="35"/>
      <c r="M21" s="134"/>
      <c r="N21" s="134"/>
    </row>
    <row r="22" spans="1:23" s="12" customFormat="1" ht="19.5" customHeight="1">
      <c r="A22" s="134"/>
      <c r="B22" s="134"/>
      <c r="C22" s="134"/>
      <c r="D22" s="134"/>
      <c r="E22" s="134"/>
      <c r="F22" s="66" t="s">
        <v>31</v>
      </c>
      <c r="G22" s="66" t="s">
        <v>32</v>
      </c>
      <c r="H22" s="66" t="s">
        <v>31</v>
      </c>
      <c r="I22" s="66" t="s">
        <v>32</v>
      </c>
      <c r="J22" s="66" t="s">
        <v>31</v>
      </c>
      <c r="K22" s="66" t="s">
        <v>32</v>
      </c>
      <c r="L22" s="35"/>
      <c r="M22" s="134"/>
      <c r="N22" s="134"/>
    </row>
    <row r="23" spans="1:23">
      <c r="A23" s="67">
        <v>1</v>
      </c>
      <c r="B23" s="67">
        <v>2</v>
      </c>
      <c r="C23" s="67">
        <v>3</v>
      </c>
      <c r="D23" s="67">
        <v>4</v>
      </c>
      <c r="E23" s="67">
        <v>5</v>
      </c>
      <c r="F23" s="67">
        <v>6</v>
      </c>
      <c r="G23" s="67">
        <v>7</v>
      </c>
      <c r="H23" s="67">
        <v>8</v>
      </c>
      <c r="I23" s="67">
        <v>9</v>
      </c>
      <c r="J23" s="67">
        <v>10</v>
      </c>
      <c r="K23" s="67">
        <v>11</v>
      </c>
      <c r="L23" s="68"/>
      <c r="M23" s="67">
        <v>12</v>
      </c>
      <c r="N23" s="67">
        <v>13</v>
      </c>
    </row>
    <row r="24" spans="1:23" s="2" customFormat="1" ht="17.850000000000001" customHeight="1">
      <c r="A24" s="143" t="s">
        <v>160</v>
      </c>
      <c r="B24" s="144"/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</row>
    <row r="25" spans="1:23" ht="17.850000000000001" customHeight="1">
      <c r="A25" s="145" t="s">
        <v>161</v>
      </c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/>
    </row>
    <row r="26" spans="1:23" s="2" customFormat="1" ht="22.5">
      <c r="A26" s="69">
        <v>1</v>
      </c>
      <c r="B26" s="70" t="s">
        <v>162</v>
      </c>
      <c r="C26" s="51" t="s">
        <v>163</v>
      </c>
      <c r="D26" s="71" t="s">
        <v>164</v>
      </c>
      <c r="E26" s="72">
        <v>17.3</v>
      </c>
      <c r="F26" s="73">
        <v>10.14</v>
      </c>
      <c r="G26" s="53">
        <v>175.42</v>
      </c>
      <c r="H26" s="73"/>
      <c r="I26" s="73"/>
      <c r="J26" s="73">
        <v>88.21</v>
      </c>
      <c r="K26" s="53">
        <v>1526.03</v>
      </c>
      <c r="L26" s="74"/>
      <c r="M26" s="73">
        <f t="shared" ref="M26:M35" si="0">IF(ISNUMBER(K26/G26),IF(NOT(K26/G26=0),K26/G26, " "), " ")</f>
        <v>8.6992931250712573</v>
      </c>
      <c r="N26" s="71"/>
    </row>
    <row r="27" spans="1:23" s="2" customFormat="1" ht="22.5">
      <c r="A27" s="69">
        <v>2</v>
      </c>
      <c r="B27" s="70" t="s">
        <v>165</v>
      </c>
      <c r="C27" s="51" t="s">
        <v>166</v>
      </c>
      <c r="D27" s="71" t="s">
        <v>164</v>
      </c>
      <c r="E27" s="72">
        <v>7.73</v>
      </c>
      <c r="F27" s="73">
        <v>10.32</v>
      </c>
      <c r="G27" s="53">
        <v>79.77</v>
      </c>
      <c r="H27" s="73"/>
      <c r="I27" s="73"/>
      <c r="J27" s="73">
        <v>91.44</v>
      </c>
      <c r="K27" s="53">
        <v>706.83</v>
      </c>
      <c r="L27" s="74"/>
      <c r="M27" s="73">
        <f t="shared" si="0"/>
        <v>8.8608499435878159</v>
      </c>
      <c r="N27" s="71"/>
    </row>
    <row r="28" spans="1:23" s="2" customFormat="1" ht="22.5">
      <c r="A28" s="69">
        <v>3</v>
      </c>
      <c r="B28" s="70" t="s">
        <v>167</v>
      </c>
      <c r="C28" s="51" t="s">
        <v>168</v>
      </c>
      <c r="D28" s="71" t="s">
        <v>164</v>
      </c>
      <c r="E28" s="72">
        <v>114.55</v>
      </c>
      <c r="F28" s="73">
        <v>10.51</v>
      </c>
      <c r="G28" s="53">
        <v>1203.92</v>
      </c>
      <c r="H28" s="73"/>
      <c r="I28" s="73"/>
      <c r="J28" s="73">
        <v>93.16</v>
      </c>
      <c r="K28" s="53">
        <v>10671.48</v>
      </c>
      <c r="L28" s="74"/>
      <c r="M28" s="73">
        <f t="shared" si="0"/>
        <v>8.8639444481360883</v>
      </c>
      <c r="N28" s="71"/>
    </row>
    <row r="29" spans="1:23" s="2" customFormat="1" ht="22.5">
      <c r="A29" s="69">
        <v>4</v>
      </c>
      <c r="B29" s="70" t="s">
        <v>169</v>
      </c>
      <c r="C29" s="51" t="s">
        <v>170</v>
      </c>
      <c r="D29" s="71" t="s">
        <v>164</v>
      </c>
      <c r="E29" s="72">
        <v>23.65</v>
      </c>
      <c r="F29" s="73">
        <v>11.34</v>
      </c>
      <c r="G29" s="53">
        <v>268.19</v>
      </c>
      <c r="H29" s="73"/>
      <c r="I29" s="73"/>
      <c r="J29" s="73">
        <v>100.49</v>
      </c>
      <c r="K29" s="53">
        <v>2376.59</v>
      </c>
      <c r="L29" s="74"/>
      <c r="M29" s="73">
        <f t="shared" si="0"/>
        <v>8.8615906633356953</v>
      </c>
      <c r="N29" s="71"/>
    </row>
    <row r="30" spans="1:23" ht="22.5">
      <c r="A30" s="69">
        <v>5</v>
      </c>
      <c r="B30" s="70" t="s">
        <v>171</v>
      </c>
      <c r="C30" s="51" t="s">
        <v>172</v>
      </c>
      <c r="D30" s="71" t="s">
        <v>164</v>
      </c>
      <c r="E30" s="72">
        <v>4.9400000000000004</v>
      </c>
      <c r="F30" s="73">
        <v>12.04</v>
      </c>
      <c r="G30" s="53">
        <v>59.48</v>
      </c>
      <c r="H30" s="73"/>
      <c r="I30" s="73"/>
      <c r="J30" s="73">
        <v>106.64</v>
      </c>
      <c r="K30" s="53">
        <v>526.79999999999995</v>
      </c>
      <c r="L30" s="74"/>
      <c r="M30" s="73">
        <f t="shared" si="0"/>
        <v>8.8567585743106925</v>
      </c>
      <c r="N30" s="71"/>
    </row>
    <row r="31" spans="1:23" ht="22.5">
      <c r="A31" s="69">
        <v>6</v>
      </c>
      <c r="B31" s="70" t="s">
        <v>173</v>
      </c>
      <c r="C31" s="51" t="s">
        <v>174</v>
      </c>
      <c r="D31" s="71" t="s">
        <v>164</v>
      </c>
      <c r="E31" s="72">
        <v>51.81</v>
      </c>
      <c r="F31" s="73">
        <v>12.17</v>
      </c>
      <c r="G31" s="53">
        <v>630.53</v>
      </c>
      <c r="H31" s="73"/>
      <c r="I31" s="73"/>
      <c r="J31" s="73">
        <v>107.83</v>
      </c>
      <c r="K31" s="53">
        <v>5586.67</v>
      </c>
      <c r="L31" s="74"/>
      <c r="M31" s="73">
        <f t="shared" si="0"/>
        <v>8.8602762755142503</v>
      </c>
      <c r="N31" s="71"/>
    </row>
    <row r="32" spans="1:23" s="94" customFormat="1" ht="22.5">
      <c r="A32" s="75"/>
      <c r="B32" s="76"/>
      <c r="C32" s="77" t="s">
        <v>276</v>
      </c>
      <c r="D32" s="78"/>
      <c r="E32" s="79"/>
      <c r="F32" s="80"/>
      <c r="G32" s="81">
        <v>2415</v>
      </c>
      <c r="H32" s="80"/>
      <c r="I32" s="80"/>
      <c r="J32" s="80"/>
      <c r="K32" s="81">
        <v>21395</v>
      </c>
      <c r="L32" s="82"/>
      <c r="M32" s="80">
        <f t="shared" si="0"/>
        <v>8.8592132505175982</v>
      </c>
      <c r="N32" s="78"/>
    </row>
    <row r="33" spans="1:14" ht="22.5">
      <c r="A33" s="69">
        <v>7</v>
      </c>
      <c r="B33" s="70">
        <v>2</v>
      </c>
      <c r="C33" s="51" t="s">
        <v>175</v>
      </c>
      <c r="D33" s="71" t="s">
        <v>164</v>
      </c>
      <c r="E33" s="72">
        <v>75.78</v>
      </c>
      <c r="F33" s="73">
        <v>14.053840063341251</v>
      </c>
      <c r="G33" s="53">
        <v>1065</v>
      </c>
      <c r="H33" s="73"/>
      <c r="I33" s="73"/>
      <c r="J33" s="73">
        <v>124.50514647664291</v>
      </c>
      <c r="K33" s="53">
        <v>9435</v>
      </c>
      <c r="L33" s="74"/>
      <c r="M33" s="73">
        <f t="shared" si="0"/>
        <v>8.8591549295774641</v>
      </c>
      <c r="N33" s="71"/>
    </row>
    <row r="34" spans="1:14" s="94" customFormat="1" ht="22.5">
      <c r="A34" s="75"/>
      <c r="B34" s="76"/>
      <c r="C34" s="77" t="s">
        <v>277</v>
      </c>
      <c r="D34" s="78"/>
      <c r="E34" s="79"/>
      <c r="F34" s="80"/>
      <c r="G34" s="81">
        <v>1065</v>
      </c>
      <c r="H34" s="80"/>
      <c r="I34" s="80"/>
      <c r="J34" s="80"/>
      <c r="K34" s="81">
        <v>9435</v>
      </c>
      <c r="L34" s="82"/>
      <c r="M34" s="80">
        <f t="shared" si="0"/>
        <v>8.8591549295774641</v>
      </c>
      <c r="N34" s="78"/>
    </row>
    <row r="35" spans="1:14" ht="22.5">
      <c r="A35" s="75"/>
      <c r="B35" s="76" t="s">
        <v>54</v>
      </c>
      <c r="C35" s="77" t="s">
        <v>176</v>
      </c>
      <c r="D35" s="78" t="s">
        <v>177</v>
      </c>
      <c r="E35" s="79"/>
      <c r="F35" s="80"/>
      <c r="G35" s="81">
        <v>3480</v>
      </c>
      <c r="H35" s="80"/>
      <c r="I35" s="80"/>
      <c r="J35" s="80"/>
      <c r="K35" s="81">
        <v>30830</v>
      </c>
      <c r="L35" s="82"/>
      <c r="M35" s="80">
        <f t="shared" si="0"/>
        <v>8.8591954022988499</v>
      </c>
      <c r="N35" s="78"/>
    </row>
    <row r="36" spans="1:14" ht="17.850000000000001" customHeight="1">
      <c r="A36" s="145" t="s">
        <v>178</v>
      </c>
      <c r="B36" s="142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</row>
    <row r="37" spans="1:14" ht="22.5">
      <c r="A37" s="69">
        <v>9</v>
      </c>
      <c r="B37" s="70">
        <v>20129</v>
      </c>
      <c r="C37" s="51" t="s">
        <v>179</v>
      </c>
      <c r="D37" s="71" t="s">
        <v>180</v>
      </c>
      <c r="E37" s="72">
        <v>0.38</v>
      </c>
      <c r="F37" s="73">
        <v>92.76</v>
      </c>
      <c r="G37" s="53">
        <v>35.25</v>
      </c>
      <c r="H37" s="73"/>
      <c r="I37" s="73"/>
      <c r="J37" s="73">
        <v>360</v>
      </c>
      <c r="K37" s="53">
        <v>136.80000000000001</v>
      </c>
      <c r="L37" s="74"/>
      <c r="M37" s="73">
        <f t="shared" ref="M37:M62" si="1">IF(ISNUMBER(K37/G37),IF(NOT(K37/G37=0),K37/G37, " "), " ")</f>
        <v>3.8808510638297875</v>
      </c>
      <c r="N37" s="71" t="s">
        <v>181</v>
      </c>
    </row>
    <row r="38" spans="1:14" ht="33.75">
      <c r="A38" s="69">
        <v>10</v>
      </c>
      <c r="B38" s="70">
        <v>21141</v>
      </c>
      <c r="C38" s="51" t="s">
        <v>182</v>
      </c>
      <c r="D38" s="71" t="s">
        <v>180</v>
      </c>
      <c r="E38" s="72">
        <v>0.05</v>
      </c>
      <c r="F38" s="73">
        <v>134.07</v>
      </c>
      <c r="G38" s="53">
        <v>6.7</v>
      </c>
      <c r="H38" s="73"/>
      <c r="I38" s="73"/>
      <c r="J38" s="73">
        <v>528</v>
      </c>
      <c r="K38" s="53">
        <v>26.4</v>
      </c>
      <c r="L38" s="74"/>
      <c r="M38" s="73">
        <f t="shared" si="1"/>
        <v>3.9402985074626864</v>
      </c>
      <c r="N38" s="71" t="s">
        <v>181</v>
      </c>
    </row>
    <row r="39" spans="1:14" ht="33.75">
      <c r="A39" s="69">
        <v>11</v>
      </c>
      <c r="B39" s="70">
        <v>21243</v>
      </c>
      <c r="C39" s="51" t="s">
        <v>183</v>
      </c>
      <c r="D39" s="71" t="s">
        <v>180</v>
      </c>
      <c r="E39" s="72">
        <v>1.74</v>
      </c>
      <c r="F39" s="73">
        <v>107.27</v>
      </c>
      <c r="G39" s="53">
        <v>186.65</v>
      </c>
      <c r="H39" s="73"/>
      <c r="I39" s="73"/>
      <c r="J39" s="73">
        <v>386</v>
      </c>
      <c r="K39" s="53">
        <v>671.64</v>
      </c>
      <c r="L39" s="74"/>
      <c r="M39" s="73">
        <f t="shared" si="1"/>
        <v>3.5983927136351457</v>
      </c>
      <c r="N39" s="71" t="s">
        <v>181</v>
      </c>
    </row>
    <row r="40" spans="1:14" ht="22.5">
      <c r="A40" s="69">
        <v>12</v>
      </c>
      <c r="B40" s="70">
        <v>30101</v>
      </c>
      <c r="C40" s="51" t="s">
        <v>184</v>
      </c>
      <c r="D40" s="71" t="s">
        <v>180</v>
      </c>
      <c r="E40" s="72">
        <v>4.05</v>
      </c>
      <c r="F40" s="73">
        <v>111.55</v>
      </c>
      <c r="G40" s="53">
        <v>451.78</v>
      </c>
      <c r="H40" s="73"/>
      <c r="I40" s="73"/>
      <c r="J40" s="73">
        <v>356</v>
      </c>
      <c r="K40" s="53">
        <v>1441.8</v>
      </c>
      <c r="L40" s="74"/>
      <c r="M40" s="73">
        <f t="shared" si="1"/>
        <v>3.191376333613706</v>
      </c>
      <c r="N40" s="71" t="s">
        <v>181</v>
      </c>
    </row>
    <row r="41" spans="1:14" ht="22.5">
      <c r="A41" s="69">
        <v>13</v>
      </c>
      <c r="B41" s="70">
        <v>31121</v>
      </c>
      <c r="C41" s="51" t="s">
        <v>185</v>
      </c>
      <c r="D41" s="71" t="s">
        <v>180</v>
      </c>
      <c r="E41" s="72">
        <v>0.02</v>
      </c>
      <c r="F41" s="73">
        <v>21.63</v>
      </c>
      <c r="G41" s="53">
        <v>0.43</v>
      </c>
      <c r="H41" s="73"/>
      <c r="I41" s="73"/>
      <c r="J41" s="73">
        <v>120</v>
      </c>
      <c r="K41" s="53">
        <v>2.4</v>
      </c>
      <c r="L41" s="74"/>
      <c r="M41" s="73">
        <f t="shared" si="1"/>
        <v>5.5813953488372094</v>
      </c>
      <c r="N41" s="71" t="s">
        <v>181</v>
      </c>
    </row>
    <row r="42" spans="1:14" ht="33.75">
      <c r="A42" s="69">
        <v>14</v>
      </c>
      <c r="B42" s="70">
        <v>31812</v>
      </c>
      <c r="C42" s="51" t="s">
        <v>186</v>
      </c>
      <c r="D42" s="71" t="s">
        <v>180</v>
      </c>
      <c r="E42" s="72">
        <v>0.22</v>
      </c>
      <c r="F42" s="73">
        <v>135.85</v>
      </c>
      <c r="G42" s="53">
        <v>29.89</v>
      </c>
      <c r="H42" s="73"/>
      <c r="I42" s="73"/>
      <c r="J42" s="73">
        <v>559</v>
      </c>
      <c r="K42" s="53">
        <v>122.98</v>
      </c>
      <c r="L42" s="74"/>
      <c r="M42" s="73">
        <f t="shared" si="1"/>
        <v>4.1144195383071258</v>
      </c>
      <c r="N42" s="71" t="s">
        <v>181</v>
      </c>
    </row>
    <row r="43" spans="1:14" ht="22.5">
      <c r="A43" s="69">
        <v>15</v>
      </c>
      <c r="B43" s="70">
        <v>40502</v>
      </c>
      <c r="C43" s="51" t="s">
        <v>187</v>
      </c>
      <c r="D43" s="71" t="s">
        <v>180</v>
      </c>
      <c r="E43" s="72">
        <v>1.1499999999999999</v>
      </c>
      <c r="F43" s="73">
        <v>7.84</v>
      </c>
      <c r="G43" s="53">
        <v>9.02</v>
      </c>
      <c r="H43" s="73"/>
      <c r="I43" s="73"/>
      <c r="J43" s="73">
        <v>40</v>
      </c>
      <c r="K43" s="53">
        <v>46</v>
      </c>
      <c r="L43" s="74"/>
      <c r="M43" s="73">
        <f t="shared" si="1"/>
        <v>5.0997782705099777</v>
      </c>
      <c r="N43" s="71" t="s">
        <v>181</v>
      </c>
    </row>
    <row r="44" spans="1:14" ht="45">
      <c r="A44" s="69">
        <v>16</v>
      </c>
      <c r="B44" s="70">
        <v>50101</v>
      </c>
      <c r="C44" s="51" t="s">
        <v>188</v>
      </c>
      <c r="D44" s="71" t="s">
        <v>180</v>
      </c>
      <c r="E44" s="72">
        <v>1.29</v>
      </c>
      <c r="F44" s="73">
        <v>62.75</v>
      </c>
      <c r="G44" s="53">
        <v>80.95</v>
      </c>
      <c r="H44" s="73"/>
      <c r="I44" s="73"/>
      <c r="J44" s="73">
        <v>252</v>
      </c>
      <c r="K44" s="53">
        <v>325.08</v>
      </c>
      <c r="L44" s="74"/>
      <c r="M44" s="73">
        <f t="shared" si="1"/>
        <v>4.0158122297714636</v>
      </c>
      <c r="N44" s="71" t="s">
        <v>181</v>
      </c>
    </row>
    <row r="45" spans="1:14" ht="45">
      <c r="A45" s="69">
        <v>17</v>
      </c>
      <c r="B45" s="70">
        <v>50102</v>
      </c>
      <c r="C45" s="51" t="s">
        <v>189</v>
      </c>
      <c r="D45" s="71" t="s">
        <v>180</v>
      </c>
      <c r="E45" s="72">
        <v>24.42</v>
      </c>
      <c r="F45" s="73">
        <v>63.37</v>
      </c>
      <c r="G45" s="53">
        <v>1547.5</v>
      </c>
      <c r="H45" s="73"/>
      <c r="I45" s="73"/>
      <c r="J45" s="73">
        <v>277</v>
      </c>
      <c r="K45" s="53">
        <v>6764.34</v>
      </c>
      <c r="L45" s="74"/>
      <c r="M45" s="73">
        <f t="shared" si="1"/>
        <v>4.3711405492730213</v>
      </c>
      <c r="N45" s="71" t="s">
        <v>181</v>
      </c>
    </row>
    <row r="46" spans="1:14" ht="22.5">
      <c r="A46" s="69">
        <v>18</v>
      </c>
      <c r="B46" s="70">
        <v>111100</v>
      </c>
      <c r="C46" s="51" t="s">
        <v>190</v>
      </c>
      <c r="D46" s="71" t="s">
        <v>180</v>
      </c>
      <c r="E46" s="72">
        <v>0.27</v>
      </c>
      <c r="F46" s="73">
        <v>1.98</v>
      </c>
      <c r="G46" s="53">
        <v>0.53</v>
      </c>
      <c r="H46" s="73"/>
      <c r="I46" s="73"/>
      <c r="J46" s="73">
        <v>10</v>
      </c>
      <c r="K46" s="53">
        <v>2.7</v>
      </c>
      <c r="L46" s="74"/>
      <c r="M46" s="73">
        <f t="shared" si="1"/>
        <v>5.0943396226415096</v>
      </c>
      <c r="N46" s="71" t="s">
        <v>181</v>
      </c>
    </row>
    <row r="47" spans="1:14" ht="22.5">
      <c r="A47" s="69">
        <v>19</v>
      </c>
      <c r="B47" s="70">
        <v>111301</v>
      </c>
      <c r="C47" s="51" t="s">
        <v>191</v>
      </c>
      <c r="D47" s="71" t="s">
        <v>180</v>
      </c>
      <c r="E47" s="72">
        <v>0.75</v>
      </c>
      <c r="F47" s="73">
        <v>0.53</v>
      </c>
      <c r="G47" s="53">
        <v>0.4</v>
      </c>
      <c r="H47" s="73"/>
      <c r="I47" s="73"/>
      <c r="J47" s="73">
        <v>3</v>
      </c>
      <c r="K47" s="53">
        <v>2.25</v>
      </c>
      <c r="L47" s="74"/>
      <c r="M47" s="73">
        <f t="shared" si="1"/>
        <v>5.625</v>
      </c>
      <c r="N47" s="71" t="s">
        <v>181</v>
      </c>
    </row>
    <row r="48" spans="1:14" ht="22.5">
      <c r="A48" s="69">
        <v>20</v>
      </c>
      <c r="B48" s="70">
        <v>120101</v>
      </c>
      <c r="C48" s="51" t="s">
        <v>192</v>
      </c>
      <c r="D48" s="71" t="s">
        <v>180</v>
      </c>
      <c r="E48" s="72">
        <v>0.31</v>
      </c>
      <c r="F48" s="73">
        <v>124.12</v>
      </c>
      <c r="G48" s="53">
        <v>38.479999999999997</v>
      </c>
      <c r="H48" s="73"/>
      <c r="I48" s="73"/>
      <c r="J48" s="73">
        <v>536</v>
      </c>
      <c r="K48" s="53">
        <v>166.16</v>
      </c>
      <c r="L48" s="74"/>
      <c r="M48" s="73">
        <f t="shared" si="1"/>
        <v>4.3180873180873185</v>
      </c>
      <c r="N48" s="71" t="s">
        <v>181</v>
      </c>
    </row>
    <row r="49" spans="1:14" ht="22.5">
      <c r="A49" s="69">
        <v>21</v>
      </c>
      <c r="B49" s="70">
        <v>120202</v>
      </c>
      <c r="C49" s="51" t="s">
        <v>193</v>
      </c>
      <c r="D49" s="71" t="s">
        <v>180</v>
      </c>
      <c r="E49" s="72">
        <v>2.52</v>
      </c>
      <c r="F49" s="73">
        <v>154.80000000000001</v>
      </c>
      <c r="G49" s="53">
        <v>390.1</v>
      </c>
      <c r="H49" s="73"/>
      <c r="I49" s="73"/>
      <c r="J49" s="73"/>
      <c r="K49" s="53">
        <v>1891</v>
      </c>
      <c r="L49" s="74"/>
      <c r="M49" s="73">
        <f t="shared" si="1"/>
        <v>4.8474750064086125</v>
      </c>
      <c r="N49" s="71" t="s">
        <v>181</v>
      </c>
    </row>
    <row r="50" spans="1:14" ht="22.5">
      <c r="A50" s="69">
        <v>22</v>
      </c>
      <c r="B50" s="70">
        <v>120202</v>
      </c>
      <c r="C50" s="51" t="s">
        <v>194</v>
      </c>
      <c r="D50" s="71" t="s">
        <v>180</v>
      </c>
      <c r="E50" s="72">
        <v>0.86</v>
      </c>
      <c r="F50" s="73">
        <v>154.80000000000001</v>
      </c>
      <c r="G50" s="53">
        <v>133.13</v>
      </c>
      <c r="H50" s="73"/>
      <c r="I50" s="73"/>
      <c r="J50" s="73">
        <v>750</v>
      </c>
      <c r="K50" s="53">
        <v>645</v>
      </c>
      <c r="L50" s="74"/>
      <c r="M50" s="73">
        <f t="shared" si="1"/>
        <v>4.844888454893713</v>
      </c>
      <c r="N50" s="71" t="s">
        <v>181</v>
      </c>
    </row>
    <row r="51" spans="1:14" ht="22.5">
      <c r="A51" s="69">
        <v>23</v>
      </c>
      <c r="B51" s="70">
        <v>120202</v>
      </c>
      <c r="C51" s="51" t="s">
        <v>194</v>
      </c>
      <c r="D51" s="71" t="s">
        <v>180</v>
      </c>
      <c r="E51" s="72">
        <v>1.66</v>
      </c>
      <c r="F51" s="73">
        <v>154.80000000000001</v>
      </c>
      <c r="G51" s="53">
        <v>256.97000000000003</v>
      </c>
      <c r="H51" s="73"/>
      <c r="I51" s="73"/>
      <c r="J51" s="73">
        <v>750.6</v>
      </c>
      <c r="K51" s="53">
        <v>1246</v>
      </c>
      <c r="L51" s="74"/>
      <c r="M51" s="73">
        <f t="shared" si="1"/>
        <v>4.8488150367747203</v>
      </c>
      <c r="N51" s="71" t="s">
        <v>181</v>
      </c>
    </row>
    <row r="52" spans="1:14" ht="33.75">
      <c r="A52" s="69">
        <v>24</v>
      </c>
      <c r="B52" s="70">
        <v>120500</v>
      </c>
      <c r="C52" s="51" t="s">
        <v>195</v>
      </c>
      <c r="D52" s="71" t="s">
        <v>180</v>
      </c>
      <c r="E52" s="72">
        <v>2</v>
      </c>
      <c r="F52" s="73">
        <v>19.920000000000002</v>
      </c>
      <c r="G52" s="53">
        <v>39.840000000000003</v>
      </c>
      <c r="H52" s="73"/>
      <c r="I52" s="73"/>
      <c r="J52" s="73">
        <v>92.85</v>
      </c>
      <c r="K52" s="53">
        <v>185.7</v>
      </c>
      <c r="L52" s="74"/>
      <c r="M52" s="73">
        <f t="shared" si="1"/>
        <v>4.6611445783132526</v>
      </c>
      <c r="N52" s="71" t="s">
        <v>196</v>
      </c>
    </row>
    <row r="53" spans="1:14" ht="22.5">
      <c r="A53" s="69">
        <v>25</v>
      </c>
      <c r="B53" s="70">
        <v>120906</v>
      </c>
      <c r="C53" s="51" t="s">
        <v>197</v>
      </c>
      <c r="D53" s="71" t="s">
        <v>180</v>
      </c>
      <c r="E53" s="72">
        <v>3.72</v>
      </c>
      <c r="F53" s="73">
        <v>83.58</v>
      </c>
      <c r="G53" s="53">
        <v>310.92</v>
      </c>
      <c r="H53" s="73"/>
      <c r="I53" s="73"/>
      <c r="J53" s="73">
        <v>391</v>
      </c>
      <c r="K53" s="53">
        <v>1454.52</v>
      </c>
      <c r="L53" s="74"/>
      <c r="M53" s="73">
        <f t="shared" si="1"/>
        <v>4.6781165573137784</v>
      </c>
      <c r="N53" s="71" t="s">
        <v>181</v>
      </c>
    </row>
    <row r="54" spans="1:14" ht="22.5">
      <c r="A54" s="69">
        <v>26</v>
      </c>
      <c r="B54" s="70">
        <v>120907</v>
      </c>
      <c r="C54" s="51" t="s">
        <v>198</v>
      </c>
      <c r="D54" s="71" t="s">
        <v>180</v>
      </c>
      <c r="E54" s="72">
        <v>10.82</v>
      </c>
      <c r="F54" s="73">
        <v>125.65</v>
      </c>
      <c r="G54" s="53">
        <v>1359.53</v>
      </c>
      <c r="H54" s="73"/>
      <c r="I54" s="73"/>
      <c r="J54" s="73">
        <v>536</v>
      </c>
      <c r="K54" s="53">
        <v>5799.52</v>
      </c>
      <c r="L54" s="74"/>
      <c r="M54" s="73">
        <f t="shared" si="1"/>
        <v>4.2658271608570617</v>
      </c>
      <c r="N54" s="71" t="s">
        <v>181</v>
      </c>
    </row>
    <row r="55" spans="1:14" ht="22.5">
      <c r="A55" s="69">
        <v>27</v>
      </c>
      <c r="B55" s="70">
        <v>120911</v>
      </c>
      <c r="C55" s="51" t="s">
        <v>199</v>
      </c>
      <c r="D55" s="71" t="s">
        <v>180</v>
      </c>
      <c r="E55" s="72">
        <v>6.66</v>
      </c>
      <c r="F55" s="73">
        <v>217.21</v>
      </c>
      <c r="G55" s="53">
        <v>1446.62</v>
      </c>
      <c r="H55" s="73"/>
      <c r="I55" s="73"/>
      <c r="J55" s="73">
        <v>868</v>
      </c>
      <c r="K55" s="53">
        <v>5780.88</v>
      </c>
      <c r="L55" s="74"/>
      <c r="M55" s="73">
        <f t="shared" si="1"/>
        <v>3.9961289073841098</v>
      </c>
      <c r="N55" s="71" t="s">
        <v>181</v>
      </c>
    </row>
    <row r="56" spans="1:14" ht="22.5">
      <c r="A56" s="69">
        <v>28</v>
      </c>
      <c r="B56" s="70">
        <v>121601</v>
      </c>
      <c r="C56" s="51" t="s">
        <v>200</v>
      </c>
      <c r="D56" s="71" t="s">
        <v>180</v>
      </c>
      <c r="E56" s="72">
        <v>1.07</v>
      </c>
      <c r="F56" s="73">
        <v>121.07</v>
      </c>
      <c r="G56" s="53">
        <v>129.55000000000001</v>
      </c>
      <c r="H56" s="73"/>
      <c r="I56" s="73"/>
      <c r="J56" s="73">
        <v>418</v>
      </c>
      <c r="K56" s="53">
        <v>447.26</v>
      </c>
      <c r="L56" s="74"/>
      <c r="M56" s="73">
        <f t="shared" si="1"/>
        <v>3.4524121960632956</v>
      </c>
      <c r="N56" s="71" t="s">
        <v>181</v>
      </c>
    </row>
    <row r="57" spans="1:14" ht="22.5">
      <c r="A57" s="69">
        <v>29</v>
      </c>
      <c r="B57" s="70">
        <v>122000</v>
      </c>
      <c r="C57" s="51" t="s">
        <v>201</v>
      </c>
      <c r="D57" s="71" t="s">
        <v>180</v>
      </c>
      <c r="E57" s="72">
        <v>3</v>
      </c>
      <c r="F57" s="73">
        <v>202.8</v>
      </c>
      <c r="G57" s="53">
        <v>608.4</v>
      </c>
      <c r="H57" s="73"/>
      <c r="I57" s="73"/>
      <c r="J57" s="73">
        <v>801</v>
      </c>
      <c r="K57" s="53">
        <v>2403</v>
      </c>
      <c r="L57" s="74"/>
      <c r="M57" s="73">
        <f t="shared" si="1"/>
        <v>3.9497041420118344</v>
      </c>
      <c r="N57" s="71" t="s">
        <v>181</v>
      </c>
    </row>
    <row r="58" spans="1:14" ht="56.25">
      <c r="A58" s="69">
        <v>30</v>
      </c>
      <c r="B58" s="70" t="s">
        <v>202</v>
      </c>
      <c r="C58" s="51" t="s">
        <v>203</v>
      </c>
      <c r="D58" s="71" t="s">
        <v>180</v>
      </c>
      <c r="E58" s="72">
        <v>48.84</v>
      </c>
      <c r="F58" s="73">
        <v>1.44</v>
      </c>
      <c r="G58" s="53">
        <v>70.33</v>
      </c>
      <c r="H58" s="73"/>
      <c r="I58" s="73"/>
      <c r="J58" s="73">
        <v>4</v>
      </c>
      <c r="K58" s="53">
        <v>195.36</v>
      </c>
      <c r="L58" s="74"/>
      <c r="M58" s="73">
        <f t="shared" si="1"/>
        <v>2.7777619792407227</v>
      </c>
      <c r="N58" s="71" t="s">
        <v>181</v>
      </c>
    </row>
    <row r="59" spans="1:14" ht="33.75">
      <c r="A59" s="69">
        <v>31</v>
      </c>
      <c r="B59" s="70" t="s">
        <v>204</v>
      </c>
      <c r="C59" s="51" t="s">
        <v>205</v>
      </c>
      <c r="D59" s="71" t="s">
        <v>180</v>
      </c>
      <c r="E59" s="72">
        <v>2.58</v>
      </c>
      <c r="F59" s="73">
        <v>0.75</v>
      </c>
      <c r="G59" s="53">
        <v>1.94</v>
      </c>
      <c r="H59" s="73"/>
      <c r="I59" s="73"/>
      <c r="J59" s="73">
        <v>2.5499999999999998</v>
      </c>
      <c r="K59" s="53">
        <v>6.58</v>
      </c>
      <c r="L59" s="74"/>
      <c r="M59" s="73">
        <f t="shared" si="1"/>
        <v>3.3917525773195876</v>
      </c>
      <c r="N59" s="71" t="s">
        <v>196</v>
      </c>
    </row>
    <row r="60" spans="1:14" ht="22.5">
      <c r="A60" s="69">
        <v>32</v>
      </c>
      <c r="B60" s="70">
        <v>331532</v>
      </c>
      <c r="C60" s="51" t="s">
        <v>206</v>
      </c>
      <c r="D60" s="71" t="s">
        <v>180</v>
      </c>
      <c r="E60" s="72">
        <v>0.04</v>
      </c>
      <c r="F60" s="73">
        <v>3.44</v>
      </c>
      <c r="G60" s="53">
        <v>0.14000000000000001</v>
      </c>
      <c r="H60" s="73"/>
      <c r="I60" s="73"/>
      <c r="J60" s="73">
        <v>13</v>
      </c>
      <c r="K60" s="53">
        <v>0.52</v>
      </c>
      <c r="L60" s="74"/>
      <c r="M60" s="73">
        <f t="shared" si="1"/>
        <v>3.714285714285714</v>
      </c>
      <c r="N60" s="71" t="s">
        <v>181</v>
      </c>
    </row>
    <row r="61" spans="1:14" ht="22.5">
      <c r="A61" s="69">
        <v>33</v>
      </c>
      <c r="B61" s="70">
        <v>400001</v>
      </c>
      <c r="C61" s="51" t="s">
        <v>207</v>
      </c>
      <c r="D61" s="71" t="s">
        <v>180</v>
      </c>
      <c r="E61" s="72">
        <v>0.11</v>
      </c>
      <c r="F61" s="73">
        <v>96.34</v>
      </c>
      <c r="G61" s="53">
        <v>10.59</v>
      </c>
      <c r="H61" s="73"/>
      <c r="I61" s="73"/>
      <c r="J61" s="73">
        <v>407</v>
      </c>
      <c r="K61" s="53">
        <v>44.77</v>
      </c>
      <c r="L61" s="74"/>
      <c r="M61" s="73">
        <f t="shared" si="1"/>
        <v>4.2275731822474034</v>
      </c>
      <c r="N61" s="71" t="s">
        <v>181</v>
      </c>
    </row>
    <row r="62" spans="1:14" ht="22.5">
      <c r="A62" s="75"/>
      <c r="B62" s="76" t="s">
        <v>54</v>
      </c>
      <c r="C62" s="77" t="s">
        <v>208</v>
      </c>
      <c r="D62" s="78" t="s">
        <v>177</v>
      </c>
      <c r="E62" s="79"/>
      <c r="F62" s="80"/>
      <c r="G62" s="81">
        <v>8446</v>
      </c>
      <c r="H62" s="80"/>
      <c r="I62" s="80"/>
      <c r="J62" s="80"/>
      <c r="K62" s="81">
        <v>34900</v>
      </c>
      <c r="L62" s="82"/>
      <c r="M62" s="80">
        <f t="shared" si="1"/>
        <v>4.132133554345252</v>
      </c>
      <c r="N62" s="78"/>
    </row>
    <row r="63" spans="1:14" ht="17.850000000000001" customHeight="1">
      <c r="A63" s="145" t="s">
        <v>209</v>
      </c>
      <c r="B63" s="142"/>
      <c r="C63" s="142"/>
      <c r="D63" s="142"/>
      <c r="E63" s="142"/>
      <c r="F63" s="142"/>
      <c r="G63" s="142"/>
      <c r="H63" s="142"/>
      <c r="I63" s="142"/>
      <c r="J63" s="142"/>
      <c r="K63" s="142"/>
      <c r="L63" s="142"/>
      <c r="M63" s="142"/>
      <c r="N63" s="142"/>
    </row>
    <row r="64" spans="1:14" ht="45">
      <c r="A64" s="69">
        <v>35</v>
      </c>
      <c r="B64" s="70" t="s">
        <v>210</v>
      </c>
      <c r="C64" s="51" t="s">
        <v>211</v>
      </c>
      <c r="D64" s="71" t="s">
        <v>212</v>
      </c>
      <c r="E64" s="72">
        <v>1.588E-3</v>
      </c>
      <c r="F64" s="73">
        <v>562</v>
      </c>
      <c r="G64" s="53">
        <v>0.89</v>
      </c>
      <c r="H64" s="73">
        <v>3566</v>
      </c>
      <c r="I64" s="73">
        <v>5.66</v>
      </c>
      <c r="J64" s="73">
        <v>4247.91</v>
      </c>
      <c r="K64" s="53">
        <v>6.74</v>
      </c>
      <c r="L64" s="74"/>
      <c r="M64" s="73">
        <f t="shared" ref="M64:M86" si="2">IF(ISNUMBER(K64/G64),IF(NOT(K64/G64=0),K64/G64, " "), " ")</f>
        <v>7.5730337078651688</v>
      </c>
      <c r="N64" s="71" t="s">
        <v>213</v>
      </c>
    </row>
    <row r="65" spans="1:14" ht="45">
      <c r="A65" s="69">
        <v>36</v>
      </c>
      <c r="B65" s="70" t="s">
        <v>214</v>
      </c>
      <c r="C65" s="51" t="s">
        <v>215</v>
      </c>
      <c r="D65" s="71" t="s">
        <v>212</v>
      </c>
      <c r="E65" s="72">
        <v>5.8279999999999998E-3</v>
      </c>
      <c r="F65" s="73">
        <v>10190</v>
      </c>
      <c r="G65" s="53">
        <v>59.39</v>
      </c>
      <c r="H65" s="73">
        <v>47271</v>
      </c>
      <c r="I65" s="73">
        <v>275.5</v>
      </c>
      <c r="J65" s="73">
        <v>48633.96</v>
      </c>
      <c r="K65" s="53">
        <v>283.44</v>
      </c>
      <c r="L65" s="74"/>
      <c r="M65" s="73">
        <f t="shared" si="2"/>
        <v>4.7725206263680757</v>
      </c>
      <c r="N65" s="71" t="s">
        <v>216</v>
      </c>
    </row>
    <row r="66" spans="1:14" ht="45">
      <c r="A66" s="69">
        <v>37</v>
      </c>
      <c r="B66" s="70" t="s">
        <v>217</v>
      </c>
      <c r="C66" s="51" t="s">
        <v>218</v>
      </c>
      <c r="D66" s="71" t="s">
        <v>212</v>
      </c>
      <c r="E66" s="72">
        <v>1.3749999999999999E-3</v>
      </c>
      <c r="F66" s="73">
        <v>4650</v>
      </c>
      <c r="G66" s="53">
        <v>6.39</v>
      </c>
      <c r="H66" s="73">
        <v>20436</v>
      </c>
      <c r="I66" s="73">
        <v>28.1</v>
      </c>
      <c r="J66" s="73">
        <v>21217.52</v>
      </c>
      <c r="K66" s="53">
        <v>29.17</v>
      </c>
      <c r="L66" s="74"/>
      <c r="M66" s="73">
        <f t="shared" si="2"/>
        <v>4.5649452269170583</v>
      </c>
      <c r="N66" s="71" t="s">
        <v>219</v>
      </c>
    </row>
    <row r="67" spans="1:14" ht="45">
      <c r="A67" s="69">
        <v>38</v>
      </c>
      <c r="B67" s="70" t="s">
        <v>220</v>
      </c>
      <c r="C67" s="51" t="s">
        <v>221</v>
      </c>
      <c r="D67" s="71" t="s">
        <v>212</v>
      </c>
      <c r="E67" s="72">
        <v>2.3879999999999998E-2</v>
      </c>
      <c r="F67" s="73">
        <v>552</v>
      </c>
      <c r="G67" s="53">
        <v>13.18</v>
      </c>
      <c r="H67" s="73">
        <v>1916</v>
      </c>
      <c r="I67" s="73">
        <v>45.75</v>
      </c>
      <c r="J67" s="73">
        <v>2553.81</v>
      </c>
      <c r="K67" s="53">
        <v>60.99</v>
      </c>
      <c r="L67" s="74"/>
      <c r="M67" s="73">
        <f t="shared" si="2"/>
        <v>4.6274658573596357</v>
      </c>
      <c r="N67" s="71" t="s">
        <v>222</v>
      </c>
    </row>
    <row r="68" spans="1:14" ht="22.5">
      <c r="A68" s="69">
        <v>39</v>
      </c>
      <c r="B68" s="70" t="s">
        <v>223</v>
      </c>
      <c r="C68" s="51" t="s">
        <v>224</v>
      </c>
      <c r="D68" s="71" t="s">
        <v>212</v>
      </c>
      <c r="E68" s="72">
        <v>1.3749999999999999E-3</v>
      </c>
      <c r="F68" s="73">
        <v>11520</v>
      </c>
      <c r="G68" s="53">
        <v>15.84</v>
      </c>
      <c r="H68" s="73">
        <v>44784.69</v>
      </c>
      <c r="I68" s="73">
        <v>61.58</v>
      </c>
      <c r="J68" s="73">
        <v>46966.66</v>
      </c>
      <c r="K68" s="53">
        <v>64.58</v>
      </c>
      <c r="L68" s="74"/>
      <c r="M68" s="73">
        <f t="shared" si="2"/>
        <v>4.0770202020202015</v>
      </c>
      <c r="N68" s="71" t="s">
        <v>225</v>
      </c>
    </row>
    <row r="69" spans="1:14" ht="45">
      <c r="A69" s="69">
        <v>40</v>
      </c>
      <c r="B69" s="70" t="s">
        <v>226</v>
      </c>
      <c r="C69" s="51" t="s">
        <v>227</v>
      </c>
      <c r="D69" s="71" t="s">
        <v>212</v>
      </c>
      <c r="E69" s="72">
        <v>0.98361399999999999</v>
      </c>
      <c r="F69" s="73">
        <v>3230</v>
      </c>
      <c r="G69" s="53">
        <v>3177.07</v>
      </c>
      <c r="H69" s="73">
        <v>8870</v>
      </c>
      <c r="I69" s="73">
        <v>8724.65</v>
      </c>
      <c r="J69" s="73">
        <v>9900.0400000000009</v>
      </c>
      <c r="K69" s="53">
        <v>9737.82</v>
      </c>
      <c r="L69" s="74"/>
      <c r="M69" s="73">
        <f t="shared" si="2"/>
        <v>3.0650316171818686</v>
      </c>
      <c r="N69" s="71" t="s">
        <v>228</v>
      </c>
    </row>
    <row r="70" spans="1:14" ht="45">
      <c r="A70" s="69">
        <v>41</v>
      </c>
      <c r="B70" s="70" t="s">
        <v>229</v>
      </c>
      <c r="C70" s="51" t="s">
        <v>230</v>
      </c>
      <c r="D70" s="71" t="s">
        <v>212</v>
      </c>
      <c r="E70" s="72">
        <v>2.2295000000000001E-3</v>
      </c>
      <c r="F70" s="73">
        <v>9190</v>
      </c>
      <c r="G70" s="53">
        <v>20.49</v>
      </c>
      <c r="H70" s="73">
        <v>26159</v>
      </c>
      <c r="I70" s="73">
        <v>58.32</v>
      </c>
      <c r="J70" s="73">
        <v>27742</v>
      </c>
      <c r="K70" s="53">
        <v>61.86</v>
      </c>
      <c r="L70" s="74"/>
      <c r="M70" s="73">
        <f t="shared" si="2"/>
        <v>3.019033674963397</v>
      </c>
      <c r="N70" s="71" t="s">
        <v>231</v>
      </c>
    </row>
    <row r="71" spans="1:14" ht="33.75">
      <c r="A71" s="69">
        <v>42</v>
      </c>
      <c r="B71" s="70" t="s">
        <v>232</v>
      </c>
      <c r="C71" s="51" t="s">
        <v>233</v>
      </c>
      <c r="D71" s="71" t="s">
        <v>234</v>
      </c>
      <c r="E71" s="72">
        <v>2.887E-2</v>
      </c>
      <c r="F71" s="73">
        <v>377</v>
      </c>
      <c r="G71" s="53">
        <v>10.88</v>
      </c>
      <c r="H71" s="73">
        <v>2025</v>
      </c>
      <c r="I71" s="73">
        <v>58.46</v>
      </c>
      <c r="J71" s="73">
        <v>2336.1799999999998</v>
      </c>
      <c r="K71" s="53">
        <v>67.45</v>
      </c>
      <c r="L71" s="74"/>
      <c r="M71" s="73">
        <f t="shared" si="2"/>
        <v>6.1994485294117645</v>
      </c>
      <c r="N71" s="71" t="s">
        <v>235</v>
      </c>
    </row>
    <row r="72" spans="1:14" ht="45">
      <c r="A72" s="69">
        <v>43</v>
      </c>
      <c r="B72" s="70" t="s">
        <v>236</v>
      </c>
      <c r="C72" s="51" t="s">
        <v>237</v>
      </c>
      <c r="D72" s="71" t="s">
        <v>234</v>
      </c>
      <c r="E72" s="72">
        <v>0.14099999999999999</v>
      </c>
      <c r="F72" s="73">
        <v>996</v>
      </c>
      <c r="G72" s="53">
        <v>140.44</v>
      </c>
      <c r="H72" s="73">
        <v>3939</v>
      </c>
      <c r="I72" s="73">
        <v>555.4</v>
      </c>
      <c r="J72" s="73">
        <v>4280.1099999999997</v>
      </c>
      <c r="K72" s="53">
        <v>603.5</v>
      </c>
      <c r="L72" s="74"/>
      <c r="M72" s="73">
        <f t="shared" si="2"/>
        <v>4.2972087724295074</v>
      </c>
      <c r="N72" s="71" t="s">
        <v>238</v>
      </c>
    </row>
    <row r="73" spans="1:14" ht="45">
      <c r="A73" s="69">
        <v>44</v>
      </c>
      <c r="B73" s="70" t="s">
        <v>239</v>
      </c>
      <c r="C73" s="51" t="s">
        <v>240</v>
      </c>
      <c r="D73" s="71" t="s">
        <v>234</v>
      </c>
      <c r="E73" s="72">
        <v>5.4699999999999999E-2</v>
      </c>
      <c r="F73" s="73">
        <v>772</v>
      </c>
      <c r="G73" s="53">
        <v>42.23</v>
      </c>
      <c r="H73" s="73">
        <v>3242.19</v>
      </c>
      <c r="I73" s="73">
        <v>177.35</v>
      </c>
      <c r="J73" s="73">
        <v>3545.88</v>
      </c>
      <c r="K73" s="53">
        <v>193.96</v>
      </c>
      <c r="L73" s="74"/>
      <c r="M73" s="73">
        <f t="shared" si="2"/>
        <v>4.5929434051622078</v>
      </c>
      <c r="N73" s="71" t="s">
        <v>241</v>
      </c>
    </row>
    <row r="74" spans="1:14" ht="45">
      <c r="A74" s="69">
        <v>45</v>
      </c>
      <c r="B74" s="70" t="s">
        <v>242</v>
      </c>
      <c r="C74" s="51" t="s">
        <v>243</v>
      </c>
      <c r="D74" s="71" t="s">
        <v>234</v>
      </c>
      <c r="E74" s="72">
        <v>2.7654999999999999E-2</v>
      </c>
      <c r="F74" s="73">
        <v>739</v>
      </c>
      <c r="G74" s="53">
        <v>20.43</v>
      </c>
      <c r="H74" s="73">
        <v>3376</v>
      </c>
      <c r="I74" s="73">
        <v>93.36</v>
      </c>
      <c r="J74" s="73">
        <v>3705.85</v>
      </c>
      <c r="K74" s="53">
        <v>102.49</v>
      </c>
      <c r="L74" s="74"/>
      <c r="M74" s="73">
        <f t="shared" si="2"/>
        <v>5.016642192853646</v>
      </c>
      <c r="N74" s="71" t="s">
        <v>244</v>
      </c>
    </row>
    <row r="75" spans="1:14" ht="67.5">
      <c r="A75" s="69">
        <v>46</v>
      </c>
      <c r="B75" s="70" t="s">
        <v>245</v>
      </c>
      <c r="C75" s="51" t="s">
        <v>246</v>
      </c>
      <c r="D75" s="71" t="s">
        <v>247</v>
      </c>
      <c r="E75" s="72">
        <v>0.42849999999999999</v>
      </c>
      <c r="F75" s="73">
        <v>66</v>
      </c>
      <c r="G75" s="53">
        <v>28.28</v>
      </c>
      <c r="H75" s="73">
        <v>286</v>
      </c>
      <c r="I75" s="73">
        <v>122.55</v>
      </c>
      <c r="J75" s="73">
        <v>301.52</v>
      </c>
      <c r="K75" s="53">
        <v>129.19999999999999</v>
      </c>
      <c r="L75" s="74"/>
      <c r="M75" s="73">
        <f t="shared" si="2"/>
        <v>4.5685997171145676</v>
      </c>
      <c r="N75" s="71" t="s">
        <v>248</v>
      </c>
    </row>
    <row r="76" spans="1:14" ht="45">
      <c r="A76" s="69">
        <v>47</v>
      </c>
      <c r="B76" s="70" t="s">
        <v>249</v>
      </c>
      <c r="C76" s="51" t="s">
        <v>250</v>
      </c>
      <c r="D76" s="71" t="s">
        <v>234</v>
      </c>
      <c r="E76" s="72">
        <v>0.55830000000000002</v>
      </c>
      <c r="F76" s="73">
        <v>612</v>
      </c>
      <c r="G76" s="53">
        <v>341.68</v>
      </c>
      <c r="H76" s="73">
        <v>2439</v>
      </c>
      <c r="I76" s="73">
        <v>1361.69</v>
      </c>
      <c r="J76" s="73">
        <v>2873.62</v>
      </c>
      <c r="K76" s="53">
        <v>1604.34</v>
      </c>
      <c r="L76" s="74"/>
      <c r="M76" s="73">
        <f t="shared" si="2"/>
        <v>4.6954460313743853</v>
      </c>
      <c r="N76" s="71" t="s">
        <v>251</v>
      </c>
    </row>
    <row r="77" spans="1:14" ht="22.5">
      <c r="A77" s="69">
        <v>48</v>
      </c>
      <c r="B77" s="70" t="s">
        <v>252</v>
      </c>
      <c r="C77" s="51" t="s">
        <v>253</v>
      </c>
      <c r="D77" s="71" t="s">
        <v>234</v>
      </c>
      <c r="E77" s="72">
        <v>1.028</v>
      </c>
      <c r="F77" s="73">
        <v>730</v>
      </c>
      <c r="G77" s="53">
        <v>750.44</v>
      </c>
      <c r="H77" s="73">
        <v>2741.47</v>
      </c>
      <c r="I77" s="73">
        <v>2818.23</v>
      </c>
      <c r="J77" s="73">
        <v>3154.82</v>
      </c>
      <c r="K77" s="53">
        <v>3243.16</v>
      </c>
      <c r="L77" s="74"/>
      <c r="M77" s="73">
        <f t="shared" si="2"/>
        <v>4.3216779489366237</v>
      </c>
      <c r="N77" s="71" t="s">
        <v>254</v>
      </c>
    </row>
    <row r="78" spans="1:14" ht="45">
      <c r="A78" s="69">
        <v>49</v>
      </c>
      <c r="B78" s="70" t="s">
        <v>255</v>
      </c>
      <c r="C78" s="51" t="s">
        <v>256</v>
      </c>
      <c r="D78" s="71" t="s">
        <v>234</v>
      </c>
      <c r="E78" s="72">
        <v>3.64</v>
      </c>
      <c r="F78" s="73">
        <v>126</v>
      </c>
      <c r="G78" s="53">
        <v>458.64</v>
      </c>
      <c r="H78" s="73">
        <v>391</v>
      </c>
      <c r="I78" s="73">
        <v>1423.24</v>
      </c>
      <c r="J78" s="73">
        <v>567.98</v>
      </c>
      <c r="K78" s="53">
        <v>2067.4499999999998</v>
      </c>
      <c r="L78" s="74"/>
      <c r="M78" s="73">
        <f t="shared" si="2"/>
        <v>4.5077838827838823</v>
      </c>
      <c r="N78" s="71" t="s">
        <v>257</v>
      </c>
    </row>
    <row r="79" spans="1:14" ht="45">
      <c r="A79" s="69">
        <v>50</v>
      </c>
      <c r="B79" s="70" t="s">
        <v>258</v>
      </c>
      <c r="C79" s="51" t="s">
        <v>259</v>
      </c>
      <c r="D79" s="71" t="s">
        <v>234</v>
      </c>
      <c r="E79" s="72">
        <v>103.4</v>
      </c>
      <c r="F79" s="73">
        <v>117</v>
      </c>
      <c r="G79" s="53">
        <v>12097.8</v>
      </c>
      <c r="H79" s="73">
        <v>150</v>
      </c>
      <c r="I79" s="73">
        <v>15510</v>
      </c>
      <c r="J79" s="73">
        <v>334.24</v>
      </c>
      <c r="K79" s="53">
        <v>34560.42</v>
      </c>
      <c r="L79" s="74"/>
      <c r="M79" s="73">
        <f t="shared" si="2"/>
        <v>2.8567524673907654</v>
      </c>
      <c r="N79" s="71" t="s">
        <v>260</v>
      </c>
    </row>
    <row r="80" spans="1:14" ht="78.75">
      <c r="A80" s="69">
        <v>51</v>
      </c>
      <c r="B80" s="70" t="s">
        <v>261</v>
      </c>
      <c r="C80" s="51" t="s">
        <v>262</v>
      </c>
      <c r="D80" s="71" t="s">
        <v>212</v>
      </c>
      <c r="E80" s="72">
        <v>136.30000000000001</v>
      </c>
      <c r="F80" s="73">
        <v>538</v>
      </c>
      <c r="G80" s="53">
        <v>73329.399999999994</v>
      </c>
      <c r="H80" s="73">
        <v>1953</v>
      </c>
      <c r="I80" s="73">
        <v>266193.90000000002</v>
      </c>
      <c r="J80" s="73">
        <v>2112.89</v>
      </c>
      <c r="K80" s="53">
        <v>287986.90999999997</v>
      </c>
      <c r="L80" s="74"/>
      <c r="M80" s="73">
        <f t="shared" si="2"/>
        <v>3.9273048736250398</v>
      </c>
      <c r="N80" s="71" t="s">
        <v>263</v>
      </c>
    </row>
    <row r="81" spans="1:14" ht="33.75">
      <c r="A81" s="69">
        <v>52</v>
      </c>
      <c r="B81" s="70" t="s">
        <v>264</v>
      </c>
      <c r="C81" s="51" t="s">
        <v>265</v>
      </c>
      <c r="D81" s="71" t="s">
        <v>234</v>
      </c>
      <c r="E81" s="72">
        <v>5.2043419999999996</v>
      </c>
      <c r="F81" s="73">
        <v>3.11</v>
      </c>
      <c r="G81" s="53">
        <v>16.190000000000001</v>
      </c>
      <c r="H81" s="73">
        <v>17.16</v>
      </c>
      <c r="I81" s="73">
        <v>89.31</v>
      </c>
      <c r="J81" s="73"/>
      <c r="K81" s="53">
        <v>92.06</v>
      </c>
      <c r="L81" s="74"/>
      <c r="M81" s="73">
        <f t="shared" si="2"/>
        <v>5.6862260654725132</v>
      </c>
      <c r="N81" s="71" t="s">
        <v>266</v>
      </c>
    </row>
    <row r="82" spans="1:14" ht="33.75">
      <c r="A82" s="69">
        <v>53</v>
      </c>
      <c r="B82" s="70" t="s">
        <v>264</v>
      </c>
      <c r="C82" s="51" t="s">
        <v>267</v>
      </c>
      <c r="D82" s="71" t="s">
        <v>234</v>
      </c>
      <c r="E82" s="72">
        <v>0.50434199999999996</v>
      </c>
      <c r="F82" s="73">
        <v>3.11</v>
      </c>
      <c r="G82" s="53">
        <v>1.57</v>
      </c>
      <c r="H82" s="73">
        <v>17.16</v>
      </c>
      <c r="I82" s="73">
        <v>8.66</v>
      </c>
      <c r="J82" s="73">
        <v>17.5</v>
      </c>
      <c r="K82" s="53">
        <v>8.82</v>
      </c>
      <c r="L82" s="74"/>
      <c r="M82" s="73">
        <f t="shared" si="2"/>
        <v>5.6178343949044587</v>
      </c>
      <c r="N82" s="71" t="s">
        <v>266</v>
      </c>
    </row>
    <row r="83" spans="1:14" ht="33.75">
      <c r="A83" s="69">
        <v>54</v>
      </c>
      <c r="B83" s="70" t="s">
        <v>264</v>
      </c>
      <c r="C83" s="51" t="s">
        <v>267</v>
      </c>
      <c r="D83" s="71" t="s">
        <v>234</v>
      </c>
      <c r="E83" s="72">
        <v>4.7</v>
      </c>
      <c r="F83" s="73">
        <v>3.11</v>
      </c>
      <c r="G83" s="53">
        <v>14.62</v>
      </c>
      <c r="H83" s="73">
        <v>17.16</v>
      </c>
      <c r="I83" s="73">
        <v>80.650000000000006</v>
      </c>
      <c r="J83" s="73">
        <v>17.71</v>
      </c>
      <c r="K83" s="53">
        <v>83.24</v>
      </c>
      <c r="L83" s="74"/>
      <c r="M83" s="73">
        <f t="shared" si="2"/>
        <v>5.6935704514363881</v>
      </c>
      <c r="N83" s="71" t="s">
        <v>266</v>
      </c>
    </row>
    <row r="84" spans="1:14" ht="45">
      <c r="A84" s="69">
        <v>55</v>
      </c>
      <c r="B84" s="70" t="s">
        <v>268</v>
      </c>
      <c r="C84" s="51" t="s">
        <v>269</v>
      </c>
      <c r="D84" s="71" t="s">
        <v>212</v>
      </c>
      <c r="E84" s="72">
        <v>1.4999999999999999E-2</v>
      </c>
      <c r="F84" s="73">
        <v>12170</v>
      </c>
      <c r="G84" s="53">
        <v>182.55</v>
      </c>
      <c r="H84" s="73">
        <v>26000</v>
      </c>
      <c r="I84" s="73">
        <v>390</v>
      </c>
      <c r="J84" s="73">
        <v>26891.26</v>
      </c>
      <c r="K84" s="53">
        <v>403.37</v>
      </c>
      <c r="L84" s="74"/>
      <c r="M84" s="73">
        <f t="shared" si="2"/>
        <v>2.2096411941933716</v>
      </c>
      <c r="N84" s="71" t="s">
        <v>270</v>
      </c>
    </row>
    <row r="85" spans="1:14" ht="45">
      <c r="A85" s="69">
        <v>56</v>
      </c>
      <c r="B85" s="70" t="s">
        <v>271</v>
      </c>
      <c r="C85" s="51" t="s">
        <v>272</v>
      </c>
      <c r="D85" s="71" t="s">
        <v>212</v>
      </c>
      <c r="E85" s="72">
        <v>1.0999999999999999E-2</v>
      </c>
      <c r="F85" s="73">
        <v>7870</v>
      </c>
      <c r="G85" s="53">
        <v>86.57</v>
      </c>
      <c r="H85" s="73">
        <v>46801</v>
      </c>
      <c r="I85" s="73">
        <v>514.80999999999995</v>
      </c>
      <c r="J85" s="73">
        <v>48108.28</v>
      </c>
      <c r="K85" s="53">
        <v>529.19000000000005</v>
      </c>
      <c r="L85" s="74"/>
      <c r="M85" s="73">
        <f t="shared" si="2"/>
        <v>6.1128566477994699</v>
      </c>
      <c r="N85" s="71" t="s">
        <v>273</v>
      </c>
    </row>
    <row r="86" spans="1:14" ht="22.5">
      <c r="A86" s="83"/>
      <c r="B86" s="84" t="s">
        <v>54</v>
      </c>
      <c r="C86" s="85" t="s">
        <v>274</v>
      </c>
      <c r="D86" s="86" t="s">
        <v>177</v>
      </c>
      <c r="E86" s="87"/>
      <c r="F86" s="88"/>
      <c r="G86" s="89">
        <v>90799</v>
      </c>
      <c r="H86" s="88"/>
      <c r="I86" s="88"/>
      <c r="J86" s="88"/>
      <c r="K86" s="89">
        <v>341827</v>
      </c>
      <c r="L86" s="90"/>
      <c r="M86" s="88">
        <f t="shared" si="2"/>
        <v>3.7646559984140793</v>
      </c>
      <c r="N86" s="86"/>
    </row>
    <row r="87" spans="1:14">
      <c r="A87" s="123" t="s">
        <v>140</v>
      </c>
      <c r="B87" s="146"/>
      <c r="C87" s="146"/>
      <c r="D87" s="146"/>
      <c r="E87" s="146"/>
      <c r="F87" s="146"/>
      <c r="G87" s="91">
        <v>101660</v>
      </c>
      <c r="H87" s="92"/>
      <c r="I87" s="92"/>
      <c r="J87" s="92"/>
      <c r="K87" s="91">
        <v>398122</v>
      </c>
      <c r="L87" s="93"/>
      <c r="M87" s="91">
        <f t="shared" ref="M87:M102" ca="1" si="3">IF(ISNUMBER(INDIRECT("K" &amp; ROW())/INDIRECT("G" &amp; ROW())),INDIRECT("K" &amp; ROW())/INDIRECT("G" &amp; ROW()), " ")</f>
        <v>3.9162108990753492</v>
      </c>
      <c r="N87" s="65" t="s">
        <v>275</v>
      </c>
    </row>
    <row r="88" spans="1:14">
      <c r="A88" s="123" t="s">
        <v>145</v>
      </c>
      <c r="B88" s="146"/>
      <c r="C88" s="146"/>
      <c r="D88" s="146"/>
      <c r="E88" s="146"/>
      <c r="F88" s="146"/>
      <c r="G88" s="91"/>
      <c r="H88" s="92"/>
      <c r="I88" s="92"/>
      <c r="J88" s="92"/>
      <c r="K88" s="91"/>
      <c r="L88" s="93"/>
      <c r="M88" s="91" t="str">
        <f t="shared" ca="1" si="3"/>
        <v xml:space="preserve"> </v>
      </c>
      <c r="N88" s="65" t="s">
        <v>275</v>
      </c>
    </row>
    <row r="89" spans="1:14">
      <c r="A89" s="123" t="s">
        <v>146</v>
      </c>
      <c r="B89" s="146"/>
      <c r="C89" s="146"/>
      <c r="D89" s="146"/>
      <c r="E89" s="146"/>
      <c r="F89" s="146"/>
      <c r="G89" s="91">
        <v>3480</v>
      </c>
      <c r="H89" s="92"/>
      <c r="I89" s="92"/>
      <c r="J89" s="92"/>
      <c r="K89" s="91">
        <v>30830</v>
      </c>
      <c r="L89" s="93"/>
      <c r="M89" s="91">
        <f t="shared" ca="1" si="3"/>
        <v>8.8591954022988499</v>
      </c>
      <c r="N89" s="65" t="s">
        <v>275</v>
      </c>
    </row>
    <row r="90" spans="1:14">
      <c r="A90" s="123" t="s">
        <v>147</v>
      </c>
      <c r="B90" s="146"/>
      <c r="C90" s="146"/>
      <c r="D90" s="146"/>
      <c r="E90" s="146"/>
      <c r="F90" s="146"/>
      <c r="G90" s="91">
        <v>90799</v>
      </c>
      <c r="H90" s="92"/>
      <c r="I90" s="92"/>
      <c r="J90" s="92"/>
      <c r="K90" s="91">
        <v>341827</v>
      </c>
      <c r="L90" s="93"/>
      <c r="M90" s="91">
        <f t="shared" ca="1" si="3"/>
        <v>3.7646559984140793</v>
      </c>
      <c r="N90" s="65" t="s">
        <v>275</v>
      </c>
    </row>
    <row r="91" spans="1:14">
      <c r="A91" s="123" t="s">
        <v>148</v>
      </c>
      <c r="B91" s="146"/>
      <c r="C91" s="146"/>
      <c r="D91" s="146"/>
      <c r="E91" s="146"/>
      <c r="F91" s="146"/>
      <c r="G91" s="91">
        <v>8446</v>
      </c>
      <c r="H91" s="92"/>
      <c r="I91" s="92"/>
      <c r="J91" s="92"/>
      <c r="K91" s="91">
        <v>34900</v>
      </c>
      <c r="L91" s="93"/>
      <c r="M91" s="91">
        <f t="shared" ca="1" si="3"/>
        <v>4.132133554345252</v>
      </c>
      <c r="N91" s="65" t="s">
        <v>275</v>
      </c>
    </row>
    <row r="92" spans="1:14">
      <c r="A92" s="126" t="s">
        <v>149</v>
      </c>
      <c r="B92" s="142"/>
      <c r="C92" s="142"/>
      <c r="D92" s="142"/>
      <c r="E92" s="142"/>
      <c r="F92" s="142"/>
      <c r="G92" s="91">
        <v>4710</v>
      </c>
      <c r="H92" s="92"/>
      <c r="I92" s="92"/>
      <c r="J92" s="92"/>
      <c r="K92" s="91">
        <v>35515</v>
      </c>
      <c r="L92" s="93"/>
      <c r="M92" s="91">
        <f t="shared" ca="1" si="3"/>
        <v>7.5403397027600851</v>
      </c>
      <c r="N92" s="65" t="s">
        <v>275</v>
      </c>
    </row>
    <row r="93" spans="1:14">
      <c r="A93" s="126" t="s">
        <v>150</v>
      </c>
      <c r="B93" s="142"/>
      <c r="C93" s="142"/>
      <c r="D93" s="142"/>
      <c r="E93" s="142"/>
      <c r="F93" s="142"/>
      <c r="G93" s="91">
        <v>2699</v>
      </c>
      <c r="H93" s="92"/>
      <c r="I93" s="92"/>
      <c r="J93" s="92"/>
      <c r="K93" s="91">
        <v>19164</v>
      </c>
      <c r="L93" s="93"/>
      <c r="M93" s="91">
        <f t="shared" ca="1" si="3"/>
        <v>7.100407558354946</v>
      </c>
      <c r="N93" s="65" t="s">
        <v>275</v>
      </c>
    </row>
    <row r="94" spans="1:14">
      <c r="A94" s="126" t="s">
        <v>151</v>
      </c>
      <c r="B94" s="142"/>
      <c r="C94" s="142"/>
      <c r="D94" s="142"/>
      <c r="E94" s="142"/>
      <c r="F94" s="142"/>
      <c r="G94" s="91"/>
      <c r="H94" s="92"/>
      <c r="I94" s="92"/>
      <c r="J94" s="92"/>
      <c r="K94" s="91"/>
      <c r="L94" s="93"/>
      <c r="M94" s="91" t="str">
        <f t="shared" ca="1" si="3"/>
        <v xml:space="preserve"> </v>
      </c>
      <c r="N94" s="65" t="s">
        <v>275</v>
      </c>
    </row>
    <row r="95" spans="1:14">
      <c r="A95" s="123" t="s">
        <v>152</v>
      </c>
      <c r="B95" s="146"/>
      <c r="C95" s="146"/>
      <c r="D95" s="146"/>
      <c r="E95" s="146"/>
      <c r="F95" s="146"/>
      <c r="G95" s="91">
        <v>105124</v>
      </c>
      <c r="H95" s="92"/>
      <c r="I95" s="92"/>
      <c r="J95" s="92"/>
      <c r="K95" s="91">
        <v>430638</v>
      </c>
      <c r="L95" s="93"/>
      <c r="M95" s="91">
        <f t="shared" ca="1" si="3"/>
        <v>4.0964765419885092</v>
      </c>
      <c r="N95" s="65" t="s">
        <v>275</v>
      </c>
    </row>
    <row r="96" spans="1:14">
      <c r="A96" s="123" t="s">
        <v>153</v>
      </c>
      <c r="B96" s="146"/>
      <c r="C96" s="146"/>
      <c r="D96" s="146"/>
      <c r="E96" s="146"/>
      <c r="F96" s="146"/>
      <c r="G96" s="91">
        <v>2283</v>
      </c>
      <c r="H96" s="92"/>
      <c r="I96" s="92"/>
      <c r="J96" s="92"/>
      <c r="K96" s="91">
        <v>12470</v>
      </c>
      <c r="L96" s="93"/>
      <c r="M96" s="91">
        <f t="shared" ca="1" si="3"/>
        <v>5.4621112571178276</v>
      </c>
      <c r="N96" s="65" t="s">
        <v>275</v>
      </c>
    </row>
    <row r="97" spans="1:14">
      <c r="A97" s="123" t="s">
        <v>154</v>
      </c>
      <c r="B97" s="146"/>
      <c r="C97" s="146"/>
      <c r="D97" s="146"/>
      <c r="E97" s="146"/>
      <c r="F97" s="146"/>
      <c r="G97" s="91">
        <v>1208</v>
      </c>
      <c r="H97" s="92"/>
      <c r="I97" s="92"/>
      <c r="J97" s="92"/>
      <c r="K97" s="91">
        <v>7387</v>
      </c>
      <c r="L97" s="93"/>
      <c r="M97" s="91">
        <f t="shared" ca="1" si="3"/>
        <v>6.1150662251655632</v>
      </c>
      <c r="N97" s="65" t="s">
        <v>275</v>
      </c>
    </row>
    <row r="98" spans="1:14">
      <c r="A98" s="123" t="s">
        <v>155</v>
      </c>
      <c r="B98" s="146"/>
      <c r="C98" s="146"/>
      <c r="D98" s="146"/>
      <c r="E98" s="146"/>
      <c r="F98" s="146"/>
      <c r="G98" s="91">
        <v>184</v>
      </c>
      <c r="H98" s="92"/>
      <c r="I98" s="92"/>
      <c r="J98" s="92"/>
      <c r="K98" s="91">
        <v>1374</v>
      </c>
      <c r="L98" s="93"/>
      <c r="M98" s="91">
        <f t="shared" ca="1" si="3"/>
        <v>7.4673913043478262</v>
      </c>
      <c r="N98" s="65" t="s">
        <v>275</v>
      </c>
    </row>
    <row r="99" spans="1:14">
      <c r="A99" s="123" t="s">
        <v>156</v>
      </c>
      <c r="B99" s="146"/>
      <c r="C99" s="146"/>
      <c r="D99" s="146"/>
      <c r="E99" s="146"/>
      <c r="F99" s="146"/>
      <c r="G99" s="91">
        <v>270</v>
      </c>
      <c r="H99" s="92"/>
      <c r="I99" s="92"/>
      <c r="J99" s="92"/>
      <c r="K99" s="91">
        <v>932</v>
      </c>
      <c r="L99" s="93"/>
      <c r="M99" s="91">
        <f t="shared" ca="1" si="3"/>
        <v>3.4518518518518517</v>
      </c>
      <c r="N99" s="65" t="s">
        <v>275</v>
      </c>
    </row>
    <row r="100" spans="1:14">
      <c r="A100" s="123" t="s">
        <v>157</v>
      </c>
      <c r="B100" s="146"/>
      <c r="C100" s="146"/>
      <c r="D100" s="146"/>
      <c r="E100" s="146"/>
      <c r="F100" s="146"/>
      <c r="G100" s="91">
        <v>109069</v>
      </c>
      <c r="H100" s="92"/>
      <c r="I100" s="92"/>
      <c r="J100" s="92"/>
      <c r="K100" s="91">
        <v>452801</v>
      </c>
      <c r="L100" s="93"/>
      <c r="M100" s="91">
        <f t="shared" ca="1" si="3"/>
        <v>4.1515095948436311</v>
      </c>
      <c r="N100" s="65" t="s">
        <v>275</v>
      </c>
    </row>
    <row r="101" spans="1:14">
      <c r="A101" s="123" t="s">
        <v>158</v>
      </c>
      <c r="B101" s="146"/>
      <c r="C101" s="146"/>
      <c r="D101" s="146"/>
      <c r="E101" s="146"/>
      <c r="F101" s="146"/>
      <c r="G101" s="91"/>
      <c r="H101" s="92"/>
      <c r="I101" s="92"/>
      <c r="J101" s="92"/>
      <c r="K101" s="91">
        <v>81504.179999999993</v>
      </c>
      <c r="L101" s="93"/>
      <c r="M101" s="91" t="str">
        <f t="shared" ca="1" si="3"/>
        <v xml:space="preserve"> </v>
      </c>
      <c r="N101" s="65" t="s">
        <v>275</v>
      </c>
    </row>
    <row r="102" spans="1:14">
      <c r="A102" s="126" t="s">
        <v>159</v>
      </c>
      <c r="B102" s="142"/>
      <c r="C102" s="142"/>
      <c r="D102" s="142"/>
      <c r="E102" s="142"/>
      <c r="F102" s="142"/>
      <c r="G102" s="91">
        <v>109069</v>
      </c>
      <c r="H102" s="92"/>
      <c r="I102" s="92"/>
      <c r="J102" s="92"/>
      <c r="K102" s="91">
        <v>534305.18000000005</v>
      </c>
      <c r="L102" s="93"/>
      <c r="M102" s="91">
        <f t="shared" ca="1" si="3"/>
        <v>4.898781321915485</v>
      </c>
      <c r="N102" s="65" t="s">
        <v>275</v>
      </c>
    </row>
    <row r="103" spans="1:14">
      <c r="A103" s="30"/>
      <c r="G103" s="40"/>
      <c r="H103" s="41"/>
      <c r="I103" s="41"/>
      <c r="J103" s="41"/>
      <c r="K103" s="40"/>
      <c r="L103" s="36"/>
      <c r="M103" s="40"/>
      <c r="N103" s="30"/>
    </row>
    <row r="104" spans="1:14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37"/>
      <c r="M104" s="2"/>
      <c r="N104" s="2"/>
    </row>
    <row r="105" spans="1:14">
      <c r="A105" s="15" t="s">
        <v>18</v>
      </c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37"/>
      <c r="M105" s="2"/>
      <c r="N105" s="2"/>
    </row>
    <row r="106" spans="1:14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37"/>
      <c r="M106" s="2"/>
      <c r="N106" s="2"/>
    </row>
    <row r="107" spans="1:14">
      <c r="A107" s="15" t="s">
        <v>19</v>
      </c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37"/>
      <c r="M107" s="2"/>
      <c r="N107" s="2"/>
    </row>
  </sheetData>
  <mergeCells count="47">
    <mergeCell ref="A101:F101"/>
    <mergeCell ref="A102:F102"/>
    <mergeCell ref="A95:F95"/>
    <mergeCell ref="A96:F96"/>
    <mergeCell ref="A97:F97"/>
    <mergeCell ref="A98:F98"/>
    <mergeCell ref="A99:F99"/>
    <mergeCell ref="A100:F100"/>
    <mergeCell ref="A94:F94"/>
    <mergeCell ref="A24:N24"/>
    <mergeCell ref="A25:N25"/>
    <mergeCell ref="A36:N36"/>
    <mergeCell ref="A63:N63"/>
    <mergeCell ref="A87:F87"/>
    <mergeCell ref="A88:F88"/>
    <mergeCell ref="A89:F89"/>
    <mergeCell ref="A90:F90"/>
    <mergeCell ref="A91:F91"/>
    <mergeCell ref="A92:F92"/>
    <mergeCell ref="A93:F93"/>
    <mergeCell ref="G15:H15"/>
    <mergeCell ref="J15:K15"/>
    <mergeCell ref="A20:A22"/>
    <mergeCell ref="B20:B22"/>
    <mergeCell ref="C20:C22"/>
    <mergeCell ref="E20:E22"/>
    <mergeCell ref="M20:M22"/>
    <mergeCell ref="N20:N22"/>
    <mergeCell ref="D21:D22"/>
    <mergeCell ref="H21:I21"/>
    <mergeCell ref="J21:K21"/>
    <mergeCell ref="F20:G21"/>
    <mergeCell ref="H20:K20"/>
    <mergeCell ref="G14:H14"/>
    <mergeCell ref="J10:M10"/>
    <mergeCell ref="G12:H12"/>
    <mergeCell ref="J12:K12"/>
    <mergeCell ref="G13:H13"/>
    <mergeCell ref="J13:K13"/>
    <mergeCell ref="J14:K14"/>
    <mergeCell ref="G11:H11"/>
    <mergeCell ref="J11:K11"/>
    <mergeCell ref="A5:N5"/>
    <mergeCell ref="A6:N6"/>
    <mergeCell ref="A7:N7"/>
    <mergeCell ref="A8:N8"/>
    <mergeCell ref="G10:I1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  <vt:lpstr>'Ведомость ресурсов'!Область_печати</vt:lpstr>
      <vt:lpstr>'Мои данные'!Область_печати</vt:lpstr>
    </vt:vector>
  </TitlesOfParts>
  <Company>Grand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Соседко Алексей</dc:creator>
  <cp:lastModifiedBy>Наталия И. Скобочкина</cp:lastModifiedBy>
  <cp:lastPrinted>2012-04-03T02:54:41Z</cp:lastPrinted>
  <dcterms:created xsi:type="dcterms:W3CDTF">2003-01-28T12:33:10Z</dcterms:created>
  <dcterms:modified xsi:type="dcterms:W3CDTF">2012-04-03T02:54:46Z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